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palbusa\Box\IRAP Shared\Regents Items\Accountability\2021\website\data tables\"/>
    </mc:Choice>
  </mc:AlternateContent>
  <bookViews>
    <workbookView xWindow="0" yWindow="0" windowWidth="15345" windowHeight="4290" tabRatio="782"/>
  </bookViews>
  <sheets>
    <sheet name="Chapter 4" sheetId="19" r:id="rId1"/>
    <sheet name="4.1.1" sheetId="21" r:id="rId2"/>
    <sheet name="4.1.2" sheetId="22" r:id="rId3"/>
    <sheet name="4.2.1" sheetId="24" r:id="rId4"/>
    <sheet name="4.2.2" sheetId="40" r:id="rId5"/>
    <sheet name="4.2.3" sheetId="27" r:id="rId6"/>
    <sheet name="4.2.4" sheetId="28" r:id="rId7"/>
    <sheet name="4.3.1" sheetId="29" r:id="rId8"/>
    <sheet name="4.3.2" sheetId="30" r:id="rId9"/>
    <sheet name="4.3.3" sheetId="31" r:id="rId10"/>
    <sheet name="4.3.4" sheetId="39" r:id="rId11"/>
    <sheet name="4.3.5" sheetId="32" r:id="rId12"/>
    <sheet name="4.3.6" sheetId="33" r:id="rId13"/>
    <sheet name="4.4.1" sheetId="35" r:id="rId14"/>
    <sheet name="4.4.2" sheetId="36" r:id="rId15"/>
  </sheets>
  <externalReferences>
    <externalReference r:id="rId16"/>
  </externalReferences>
  <definedNames>
    <definedName name="hsgpadata" localSheetId="2">#REF!</definedName>
    <definedName name="hsgpadata" localSheetId="3">#REF!</definedName>
    <definedName name="hsgpadata" localSheetId="5">#REF!</definedName>
    <definedName name="hsgpadata" localSheetId="6">#REF!</definedName>
    <definedName name="hsgpadata" localSheetId="7">#REF!</definedName>
    <definedName name="hsgpadata" localSheetId="8">#REF!</definedName>
    <definedName name="hsgpadata" localSheetId="9">#REF!</definedName>
    <definedName name="hsgpadata" localSheetId="11">#REF!</definedName>
    <definedName name="hsgpadata" localSheetId="12">#REF!</definedName>
    <definedName name="hsgpadata" localSheetId="14">#REF!</definedName>
    <definedName name="hsgpadata">#REF!</definedName>
    <definedName name="totalfees">'[1]total fees'!$A$1:$BB$26</definedName>
    <definedName name="transferdata" localSheetId="2">#REF!</definedName>
    <definedName name="transferdata" localSheetId="3">#REF!</definedName>
    <definedName name="transferdata" localSheetId="5">#REF!</definedName>
    <definedName name="transferdata" localSheetId="6">#REF!</definedName>
    <definedName name="transferdata" localSheetId="7">#REF!</definedName>
    <definedName name="transferdata" localSheetId="8">#REF!</definedName>
    <definedName name="transferdata" localSheetId="9">#REF!</definedName>
    <definedName name="transferdata" localSheetId="11">#REF!</definedName>
    <definedName name="transferdata" localSheetId="12">#REF!</definedName>
    <definedName name="transferdata" localSheetId="14">#REF!</definedName>
    <definedName name="transferdat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40" l="1"/>
  <c r="C20" i="40"/>
  <c r="B20" i="40"/>
  <c r="D19" i="40"/>
  <c r="C19" i="40"/>
  <c r="B19" i="40"/>
  <c r="D18" i="40"/>
  <c r="C18" i="40"/>
  <c r="B18" i="40"/>
  <c r="D17" i="40"/>
  <c r="C17" i="40"/>
  <c r="D16" i="40"/>
  <c r="C16" i="40"/>
  <c r="D15" i="40"/>
  <c r="C15" i="40"/>
  <c r="B15" i="40"/>
  <c r="D14" i="40"/>
  <c r="C14" i="40"/>
  <c r="B14" i="40"/>
  <c r="D13" i="40"/>
  <c r="C13" i="40"/>
  <c r="B13" i="40"/>
  <c r="D12" i="40"/>
  <c r="C12" i="40"/>
  <c r="B12" i="40"/>
  <c r="Q52" i="29" l="1"/>
</calcChain>
</file>

<file path=xl/sharedStrings.xml><?xml version="1.0" encoding="utf-8"?>
<sst xmlns="http://schemas.openxmlformats.org/spreadsheetml/2006/main" count="604" uniqueCount="214">
  <si>
    <t>Chapter 4: Graduate Academic and Graduate Professional Students</t>
  </si>
  <si>
    <t>4.1 GRADUATE ACADEMIC ADMISSIONS</t>
  </si>
  <si>
    <t>4.2.1 Graduate enrollment share of total</t>
  </si>
  <si>
    <t>4.4.1 Graduate professional degrees awarded, by discipline, and UC and comparison institutions</t>
  </si>
  <si>
    <t>4.4.2 Industry of employment of UC graduate professional students in CA, by year after graduation</t>
  </si>
  <si>
    <t>Year</t>
  </si>
  <si>
    <t>International</t>
  </si>
  <si>
    <t>Applications</t>
  </si>
  <si>
    <t>Admits</t>
  </si>
  <si>
    <t>Notes: A small number of professional doctoral programs are also included in these data. Universitywide applications and admits are duplicated in this report since students often apply to more than one campus.</t>
  </si>
  <si>
    <t>Source: UC Corporate Student System.</t>
  </si>
  <si>
    <t>African American</t>
  </si>
  <si>
    <t>American Indian</t>
  </si>
  <si>
    <t>Asian/Pacific Islander</t>
  </si>
  <si>
    <t>White</t>
  </si>
  <si>
    <t>Source: UC Corporate Student System</t>
  </si>
  <si>
    <t>San Francisco</t>
  </si>
  <si>
    <t>Berkeley</t>
  </si>
  <si>
    <t>Los Angeles</t>
  </si>
  <si>
    <t>Santa Barbara</t>
  </si>
  <si>
    <t>San Diego</t>
  </si>
  <si>
    <t>Riverside</t>
  </si>
  <si>
    <t>Irvine</t>
  </si>
  <si>
    <t>Santa Cruz</t>
  </si>
  <si>
    <t>Merced</t>
  </si>
  <si>
    <t>Universitywide</t>
  </si>
  <si>
    <t>Source: UC Information Center Data Warehouse</t>
  </si>
  <si>
    <t>Law</t>
  </si>
  <si>
    <t>Business</t>
  </si>
  <si>
    <t>Medicine</t>
  </si>
  <si>
    <t>Systemwide</t>
  </si>
  <si>
    <t>Fine Arts</t>
  </si>
  <si>
    <t>Humanities</t>
  </si>
  <si>
    <t>Life Sciences</t>
  </si>
  <si>
    <t>Arts &amp; Humanities &amp; Other</t>
  </si>
  <si>
    <t>Phys Sci, Eng &amp; CS</t>
  </si>
  <si>
    <t>Social Sciences</t>
  </si>
  <si>
    <t>MD Medicine</t>
  </si>
  <si>
    <t>JD Law</t>
  </si>
  <si>
    <t>MBA Business</t>
  </si>
  <si>
    <t>Master's Education</t>
  </si>
  <si>
    <t>AAU Private</t>
  </si>
  <si>
    <t>Non-UC AAU Public</t>
  </si>
  <si>
    <t>UC</t>
  </si>
  <si>
    <t>Arts &amp; Humanities</t>
  </si>
  <si>
    <t>Other</t>
  </si>
  <si>
    <t>Engineering &amp; Computer Science</t>
  </si>
  <si>
    <t>Physical Sciences</t>
  </si>
  <si>
    <t>UCB</t>
  </si>
  <si>
    <t>UCD</t>
  </si>
  <si>
    <t>UCI</t>
  </si>
  <si>
    <t>UCLA</t>
  </si>
  <si>
    <t>UCM</t>
  </si>
  <si>
    <t>UCR</t>
  </si>
  <si>
    <t>UCSB</t>
  </si>
  <si>
    <t>UCSC</t>
  </si>
  <si>
    <t>UCSD</t>
  </si>
  <si>
    <t>UCSF</t>
  </si>
  <si>
    <t>All Fields</t>
  </si>
  <si>
    <t>Arts</t>
  </si>
  <si>
    <t>Health Sciences</t>
  </si>
  <si>
    <t>All fields</t>
  </si>
  <si>
    <t>Engineering &amp; CS</t>
  </si>
  <si>
    <t>Health Care &amp; Social Assistance</t>
  </si>
  <si>
    <t>Retail &amp; Wholesale Trade</t>
  </si>
  <si>
    <t>Higher Education</t>
  </si>
  <si>
    <t>K-12 Education</t>
  </si>
  <si>
    <t>Manufacturing</t>
  </si>
  <si>
    <t>Business Services</t>
  </si>
  <si>
    <t>Finance &amp; Insurance</t>
  </si>
  <si>
    <t>Public Administration</t>
  </si>
  <si>
    <t>Internet &amp; Computer Systems</t>
  </si>
  <si>
    <t>Engineering Services</t>
  </si>
  <si>
    <t>Legal Services</t>
  </si>
  <si>
    <t>Performing Arts, Entertainment &amp; Media</t>
  </si>
  <si>
    <t>Accomodation &amp; Recreation</t>
  </si>
  <si>
    <t>Other Industry</t>
  </si>
  <si>
    <t>Other Health Sciences</t>
  </si>
  <si>
    <t>Other Non Health Sciences</t>
  </si>
  <si>
    <t>Education</t>
  </si>
  <si>
    <t>Click on an indicator link or its associated tab below to see the table, source and notes.</t>
  </si>
  <si>
    <t>Doctoral Degree Programs</t>
  </si>
  <si>
    <t>Master's Degree Programs</t>
  </si>
  <si>
    <t>AAU Public</t>
  </si>
  <si>
    <t>4.3.5 Origin and planned destination of UC academic doctoral degree recipients</t>
  </si>
  <si>
    <t>Domestic</t>
  </si>
  <si>
    <t>4.3.6 Industry of employment of UC graduate academic students in CA by year after graduation</t>
  </si>
  <si>
    <t>4.2 GRADUATE ACADEMIC AND PROFESSIONAL ENROLLMENT</t>
  </si>
  <si>
    <t>4.3 GRADUATE ACADEMIC STUDENT OUTCOMES</t>
  </si>
  <si>
    <t>4.3.1 Graduate academic degrees awarded by discipline</t>
  </si>
  <si>
    <t>4.4 GRADUATE PROFESSIONAL STUDENT OUTCOMES</t>
  </si>
  <si>
    <t>4.4.1 Graduate professional degrees awarded, by discipline - UC and comparison institutions</t>
  </si>
  <si>
    <t>Int'l</t>
  </si>
  <si>
    <t>Engineering/Comp Sci</t>
  </si>
  <si>
    <t>All Students</t>
  </si>
  <si>
    <t>Professional PhD</t>
  </si>
  <si>
    <t>4.2.2 Net stipend offered to academic doctoral students compared with first-choice non-UC schools</t>
  </si>
  <si>
    <t>4.2.4 Graduate professional degree student debt at graduation by discipline, domestic students</t>
  </si>
  <si>
    <t>4.2.3 Academic doctoral students' graduate debt at graduation by discipline, domestic students</t>
  </si>
  <si>
    <t>Professional Fields</t>
  </si>
  <si>
    <t>Female</t>
  </si>
  <si>
    <t>Male</t>
  </si>
  <si>
    <t>Gender</t>
  </si>
  <si>
    <t>Elapsed</t>
  </si>
  <si>
    <t>Registered</t>
  </si>
  <si>
    <t>4.2.4 Graduate professional degree student debt at graduation, by discipline, domestic students, Universitywide</t>
  </si>
  <si>
    <t xml:space="preserve">New Enrollees </t>
  </si>
  <si>
    <t>Interdisciplinary/ Other</t>
  </si>
  <si>
    <t>Academic doctoral</t>
  </si>
  <si>
    <t>State-supported graduate professional</t>
  </si>
  <si>
    <t>Self-supporting graduate professional</t>
  </si>
  <si>
    <t>URG</t>
  </si>
  <si>
    <t>Domestic Non-URG</t>
  </si>
  <si>
    <t>Engineering &amp; Comp Sci</t>
  </si>
  <si>
    <t>Physical Sciences/Math</t>
  </si>
  <si>
    <t>New enrollees</t>
  </si>
  <si>
    <t>Life sciences</t>
  </si>
  <si>
    <t>Social sciences/psychology</t>
  </si>
  <si>
    <t>Interdisciplinary/Other</t>
  </si>
  <si>
    <t>Masters</t>
  </si>
  <si>
    <t>Doctoral</t>
  </si>
  <si>
    <t>Eng/Comp Sci</t>
  </si>
  <si>
    <t>Phys Sci/Math</t>
  </si>
  <si>
    <t>Social sci/psych</t>
  </si>
  <si>
    <t>Arts &amp; Hum</t>
  </si>
  <si>
    <t>Interd/Other</t>
  </si>
  <si>
    <t>Apps</t>
  </si>
  <si>
    <t>Other/Unknown</t>
  </si>
  <si>
    <t>Hispanic/Latino(a)</t>
  </si>
  <si>
    <t>All graduate</t>
  </si>
  <si>
    <t>Academic master's</t>
  </si>
  <si>
    <t xml:space="preserve">Davis </t>
  </si>
  <si>
    <t>Source: UC Graduate Student Support Survey</t>
  </si>
  <si>
    <t xml:space="preserve">Notes: Graduate academic professional doctoral programs include Ed.D., D.Env., D.Ph., D.P.T. and D.N.S. </t>
  </si>
  <si>
    <t>Race/Ethnicity</t>
  </si>
  <si>
    <t>Non-URG</t>
  </si>
  <si>
    <t>Attended high school in CA</t>
  </si>
  <si>
    <t>Received first bachelor's in CA</t>
  </si>
  <si>
    <t>Plan to stay in CA after Ph.D.</t>
  </si>
  <si>
    <t>Engineering and computer science</t>
  </si>
  <si>
    <t>Physical sciences and math</t>
  </si>
  <si>
    <t>Arts and humanities</t>
  </si>
  <si>
    <t>Social sciences</t>
  </si>
  <si>
    <t>Industry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</si>
  <si>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</si>
  <si>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</si>
  <si>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</si>
  <si>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</si>
  <si>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</si>
  <si>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</si>
  <si>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</si>
  <si>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</si>
  <si>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</si>
  <si>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</si>
  <si>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4.1.1 Graduate academic applications, admits and new enrollees by degree program</t>
  </si>
  <si>
    <t>4.1 Graduate academic applications, admits and new enrollees by degree program</t>
  </si>
  <si>
    <t>4.1.2 Graduate academic applications, admits and new enrollees by discipline and race/ethnicity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</si>
  <si>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</si>
  <si>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</si>
  <si>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</si>
  <si>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</si>
  <si>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</si>
  <si>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</si>
  <si>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</si>
  <si>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</si>
  <si>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</si>
  <si>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</si>
  <si>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Fall 2010</t>
  </si>
  <si>
    <t>Fall 2020</t>
  </si>
  <si>
    <t>California Residents</t>
  </si>
  <si>
    <t>Domestic  Non‐Residents</t>
  </si>
  <si>
    <t>Difference between UC and Non-UC stipends by residency for 2013, 2017, and 2020 (2020 Constant Dollars)</t>
  </si>
  <si>
    <t>Engineering /Comp Sci</t>
  </si>
  <si>
    <t>Life    Sciences</t>
  </si>
  <si>
    <t>Net stipend difference between UC and Non-UC competitors by broad discipline</t>
  </si>
  <si>
    <t>* 2013 and 2017 dollars adjusted to 2020 dollars based on changes in the CPI; dollars adjusted to the nearest tenth.</t>
  </si>
  <si>
    <t>2005-06</t>
  </si>
  <si>
    <t>2007-08</t>
  </si>
  <si>
    <t>2009-10</t>
  </si>
  <si>
    <t>2011-12</t>
  </si>
  <si>
    <t>2013-14</t>
  </si>
  <si>
    <t>2015-16</t>
  </si>
  <si>
    <t>2017-18</t>
  </si>
  <si>
    <t>2019-20</t>
  </si>
  <si>
    <t>Notes: Average debt is among graduates with debt. Debt categories are inflation-adjusted in 2019 dollars using CA CPI-W.</t>
  </si>
  <si>
    <t>Note: Average debt is among graduates with debt. Debt categories are inflation-adjusted in 2019 dollars using CA CPI-W.</t>
  </si>
  <si>
    <t>16-17 to 18-19</t>
  </si>
  <si>
    <t>07-08 to 09-10</t>
  </si>
  <si>
    <t>10-11 to 12-13</t>
  </si>
  <si>
    <t>13-14 to 15-16</t>
  </si>
  <si>
    <t>2002-04 Entry cohorts</t>
  </si>
  <si>
    <t>2005-07 Entry cohorts</t>
  </si>
  <si>
    <t>2008-10 Entry cohorts</t>
  </si>
  <si>
    <t>4.3.2 Doctoral completion rates after ten years by broad discipline</t>
  </si>
  <si>
    <t>2015 - 2017 exit cohort</t>
  </si>
  <si>
    <t>4.3.3 Median ten-year time-to-doctorate, UC and comparison institutions, by gender and race/ethnicity</t>
  </si>
  <si>
    <t>4.3.3 Median ten-year time-to-doctorate, by race/ethnicity and gender, Universitywide, AAU public and AAU private comparison institutions</t>
  </si>
  <si>
    <t>4.3.4 Median ten-year time-to-doctorate, by discipline and race/ethnicity and gender, Universitywide</t>
  </si>
  <si>
    <t>2017 - 2019 exit cohort</t>
  </si>
  <si>
    <t>4.3.4 Median ten-year time-to-doctorate, by discipline, gender, and race/ethnicity</t>
  </si>
  <si>
    <t>2008 - 09 to 2017-18 graduating cohorts</t>
  </si>
  <si>
    <t>Broad discipline of degree</t>
  </si>
  <si>
    <t>Number of years after graduation</t>
  </si>
  <si>
    <t>Health Science Professional</t>
  </si>
  <si>
    <t>4.4.2 Industry of employment of UC graduate professional students in CA by year after graduation</t>
  </si>
  <si>
    <t>Graduate professional degrees awarded between 2016-17 to 2018-19 by campus and discipline</t>
  </si>
  <si>
    <t>4.2.2 Average net stipend offered to graduate academic doctoral students admitted to UC compared with their first-choice non-UC schools</t>
  </si>
  <si>
    <t>4.2.3 Academic doctoral students’ graduate debt at graduation, by discipline, domestic students, Universitywide</t>
  </si>
  <si>
    <t>4.1.2 Graduate academic applications, admits and new enrollees by race/ethnicity and discipline</t>
  </si>
  <si>
    <t>Broad discipline</t>
  </si>
  <si>
    <t>4.3.1 Graduate academic degrees awarded by broad discipline</t>
  </si>
  <si>
    <t>Academic Master's degree programs</t>
  </si>
  <si>
    <t>Academic Doctoral degree programs</t>
  </si>
  <si>
    <t>Percent of students who are in academic doctoral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</si>
</sst>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#,##0.0;\-#,##0.0"/>
    <numFmt numFmtId="166" formatCode="#,##0.00;\-#,##0.00"/>
    <numFmt numFmtId="167" formatCode="0.0%"/>
    <numFmt numFmtId="168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1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333333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43" fontId="10" fillId="0" borderId="0" applyFont="0" applyFill="0" applyBorder="0" applyAlignment="0" applyProtection="0"/>
  </cellStyleXfs>
  <cellXfs count="279">
    <xf numFmtId="0" fontId="0" fillId="0" borderId="0" xfId="0"/>
    <xf numFmtId="0" fontId="0" fillId="0" borderId="0" xfId="0" applyBorder="1"/>
    <xf numFmtId="0" fontId="0" fillId="0" borderId="0" xfId="0"/>
    <xf numFmtId="49" fontId="5" fillId="0" borderId="0" xfId="0" applyNumberFormat="1" applyFont="1"/>
    <xf numFmtId="0" fontId="0" fillId="0" borderId="0" xfId="0" applyNumberFormat="1" applyBorder="1"/>
    <xf numFmtId="0" fontId="4" fillId="0" borderId="0" xfId="0" applyFont="1" applyBorder="1"/>
    <xf numFmtId="0" fontId="0" fillId="0" borderId="0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/>
    <xf numFmtId="0" fontId="0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4" fillId="0" borderId="0" xfId="0" applyFont="1" applyBorder="1" applyAlignment="1"/>
    <xf numFmtId="3" fontId="0" fillId="0" borderId="0" xfId="0" applyNumberFormat="1" applyBorder="1"/>
    <xf numFmtId="0" fontId="0" fillId="0" borderId="0" xfId="0" applyAlignment="1"/>
    <xf numFmtId="0" fontId="0" fillId="0" borderId="0" xfId="0" applyFont="1" applyBorder="1" applyAlignment="1"/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6" fontId="14" fillId="2" borderId="0" xfId="0" applyNumberFormat="1" applyFont="1" applyFill="1" applyBorder="1"/>
    <xf numFmtId="164" fontId="14" fillId="2" borderId="0" xfId="0" applyNumberFormat="1" applyFont="1" applyFill="1" applyBorder="1"/>
    <xf numFmtId="0" fontId="15" fillId="2" borderId="0" xfId="0" applyFont="1" applyFill="1" applyBorder="1"/>
    <xf numFmtId="0" fontId="17" fillId="0" borderId="0" xfId="0" quotePrefix="1" applyFont="1" applyAlignment="1">
      <alignment horizontal="left" vertical="top"/>
    </xf>
    <xf numFmtId="0" fontId="0" fillId="0" borderId="0" xfId="0" applyAlignment="1">
      <alignment horizontal="center"/>
    </xf>
    <xf numFmtId="3" fontId="20" fillId="0" borderId="0" xfId="0" applyNumberFormat="1" applyFont="1" applyAlignment="1">
      <alignment vertical="center"/>
    </xf>
    <xf numFmtId="0" fontId="6" fillId="0" borderId="0" xfId="0" applyFont="1" applyBorder="1"/>
    <xf numFmtId="0" fontId="4" fillId="0" borderId="0" xfId="0" applyFont="1" applyAlignment="1"/>
    <xf numFmtId="0" fontId="0" fillId="0" borderId="12" xfId="0" applyFont="1" applyBorder="1"/>
    <xf numFmtId="167" fontId="17" fillId="0" borderId="0" xfId="0" applyNumberFormat="1" applyFont="1" applyBorder="1" applyAlignment="1">
      <alignment vertical="center"/>
    </xf>
    <xf numFmtId="10" fontId="17" fillId="0" borderId="0" xfId="0" applyNumberFormat="1" applyFont="1" applyBorder="1" applyAlignment="1">
      <alignment vertical="center"/>
    </xf>
    <xf numFmtId="10" fontId="17" fillId="0" borderId="3" xfId="0" applyNumberFormat="1" applyFont="1" applyBorder="1" applyAlignment="1">
      <alignment vertical="center"/>
    </xf>
    <xf numFmtId="0" fontId="0" fillId="0" borderId="13" xfId="0" applyFont="1" applyBorder="1"/>
    <xf numFmtId="167" fontId="17" fillId="0" borderId="1" xfId="0" applyNumberFormat="1" applyFont="1" applyBorder="1" applyAlignment="1">
      <alignment vertical="center"/>
    </xf>
    <xf numFmtId="10" fontId="17" fillId="0" borderId="1" xfId="0" applyNumberFormat="1" applyFont="1" applyBorder="1" applyAlignment="1">
      <alignment vertical="center"/>
    </xf>
    <xf numFmtId="10" fontId="17" fillId="0" borderId="2" xfId="0" applyNumberFormat="1" applyFont="1" applyBorder="1" applyAlignment="1">
      <alignment vertical="center"/>
    </xf>
    <xf numFmtId="167" fontId="17" fillId="0" borderId="3" xfId="0" applyNumberFormat="1" applyFont="1" applyBorder="1" applyAlignment="1">
      <alignment vertical="center"/>
    </xf>
    <xf numFmtId="167" fontId="17" fillId="0" borderId="2" xfId="0" applyNumberFormat="1" applyFont="1" applyBorder="1" applyAlignment="1">
      <alignment vertical="center"/>
    </xf>
    <xf numFmtId="167" fontId="17" fillId="0" borderId="12" xfId="0" applyNumberFormat="1" applyFont="1" applyBorder="1" applyAlignment="1">
      <alignment vertical="center"/>
    </xf>
    <xf numFmtId="167" fontId="17" fillId="0" borderId="13" xfId="0" applyNumberFormat="1" applyFont="1" applyBorder="1" applyAlignment="1">
      <alignment vertical="center"/>
    </xf>
    <xf numFmtId="164" fontId="0" fillId="0" borderId="3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5" xfId="0" applyFont="1" applyBorder="1"/>
    <xf numFmtId="0" fontId="0" fillId="0" borderId="15" xfId="0" applyFont="1" applyBorder="1"/>
    <xf numFmtId="167" fontId="17" fillId="0" borderId="5" xfId="0" applyNumberFormat="1" applyFont="1" applyBorder="1" applyAlignment="1">
      <alignment vertical="center"/>
    </xf>
    <xf numFmtId="167" fontId="17" fillId="0" borderId="15" xfId="0" applyNumberFormat="1" applyFont="1" applyBorder="1" applyAlignment="1">
      <alignment vertical="center"/>
    </xf>
    <xf numFmtId="167" fontId="0" fillId="0" borderId="15" xfId="0" applyNumberFormat="1" applyFont="1" applyBorder="1"/>
    <xf numFmtId="167" fontId="0" fillId="0" borderId="5" xfId="0" applyNumberFormat="1" applyFont="1" applyBorder="1"/>
    <xf numFmtId="0" fontId="0" fillId="0" borderId="10" xfId="0" applyBorder="1"/>
    <xf numFmtId="0" fontId="0" fillId="0" borderId="12" xfId="0" applyBorder="1"/>
    <xf numFmtId="9" fontId="0" fillId="0" borderId="0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13" xfId="0" applyBorder="1"/>
    <xf numFmtId="9" fontId="0" fillId="0" borderId="1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3" borderId="14" xfId="0" applyFill="1" applyBorder="1"/>
    <xf numFmtId="0" fontId="12" fillId="0" borderId="0" xfId="0" applyFont="1" applyBorder="1"/>
    <xf numFmtId="0" fontId="6" fillId="0" borderId="0" xfId="0" applyFont="1" applyBorder="1" applyAlignment="1">
      <alignment horizontal="center" wrapText="1"/>
    </xf>
    <xf numFmtId="0" fontId="6" fillId="0" borderId="0" xfId="0" applyNumberFormat="1" applyFont="1" applyBorder="1"/>
    <xf numFmtId="9" fontId="6" fillId="0" borderId="0" xfId="0" applyNumberFormat="1" applyFont="1" applyBorder="1" applyAlignment="1">
      <alignment horizontal="center"/>
    </xf>
    <xf numFmtId="9" fontId="6" fillId="0" borderId="3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3" borderId="9" xfId="0" applyFont="1" applyFill="1" applyBorder="1"/>
    <xf numFmtId="9" fontId="6" fillId="0" borderId="0" xfId="0" applyNumberFormat="1" applyFont="1" applyBorder="1"/>
    <xf numFmtId="9" fontId="6" fillId="0" borderId="3" xfId="0" applyNumberFormat="1" applyFont="1" applyBorder="1"/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6" fillId="0" borderId="5" xfId="0" applyFont="1" applyBorder="1"/>
    <xf numFmtId="0" fontId="6" fillId="0" borderId="15" xfId="0" applyFont="1" applyBorder="1"/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9" fontId="22" fillId="0" borderId="0" xfId="0" applyNumberFormat="1" applyFont="1" applyBorder="1" applyAlignment="1">
      <alignment vertical="center"/>
    </xf>
    <xf numFmtId="9" fontId="22" fillId="0" borderId="3" xfId="0" applyNumberFormat="1" applyFont="1" applyBorder="1" applyAlignment="1">
      <alignment vertical="center"/>
    </xf>
    <xf numFmtId="9" fontId="22" fillId="0" borderId="1" xfId="0" applyNumberFormat="1" applyFont="1" applyBorder="1" applyAlignment="1">
      <alignment vertical="center"/>
    </xf>
    <xf numFmtId="9" fontId="22" fillId="0" borderId="2" xfId="0" applyNumberFormat="1" applyFont="1" applyBorder="1" applyAlignment="1">
      <alignment vertical="center"/>
    </xf>
    <xf numFmtId="0" fontId="21" fillId="0" borderId="0" xfId="0" quotePrefix="1" applyFont="1" applyAlignment="1">
      <alignment horizontal="left" vertical="top"/>
    </xf>
    <xf numFmtId="0" fontId="22" fillId="0" borderId="0" xfId="0" quotePrefix="1" applyFont="1" applyAlignment="1">
      <alignment horizontal="left" vertical="top"/>
    </xf>
    <xf numFmtId="166" fontId="21" fillId="0" borderId="0" xfId="0" applyNumberFormat="1" applyFont="1" applyAlignment="1">
      <alignment horizontal="center" vertical="center"/>
    </xf>
    <xf numFmtId="10" fontId="21" fillId="0" borderId="0" xfId="0" applyNumberFormat="1" applyFont="1" applyAlignment="1">
      <alignment horizontal="center" vertical="center"/>
    </xf>
    <xf numFmtId="0" fontId="1" fillId="0" borderId="0" xfId="0" applyFont="1" applyBorder="1"/>
    <xf numFmtId="0" fontId="22" fillId="0" borderId="3" xfId="0" applyFont="1" applyBorder="1" applyAlignment="1">
      <alignment horizontal="left" vertical="top"/>
    </xf>
    <xf numFmtId="0" fontId="22" fillId="0" borderId="2" xfId="0" applyFont="1" applyBorder="1" applyAlignment="1">
      <alignment horizontal="left" vertical="top"/>
    </xf>
    <xf numFmtId="0" fontId="22" fillId="0" borderId="8" xfId="0" applyFont="1" applyBorder="1" applyAlignment="1">
      <alignment horizontal="left" vertical="top"/>
    </xf>
    <xf numFmtId="9" fontId="22" fillId="0" borderId="11" xfId="0" applyNumberFormat="1" applyFont="1" applyBorder="1" applyAlignment="1">
      <alignment vertical="center"/>
    </xf>
    <xf numFmtId="9" fontId="22" fillId="0" borderId="8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3" fontId="17" fillId="0" borderId="0" xfId="0" applyNumberFormat="1" applyFont="1" applyBorder="1"/>
    <xf numFmtId="3" fontId="17" fillId="0" borderId="1" xfId="0" applyNumberFormat="1" applyFont="1" applyBorder="1"/>
    <xf numFmtId="0" fontId="17" fillId="0" borderId="5" xfId="0" applyFont="1" applyBorder="1"/>
    <xf numFmtId="0" fontId="17" fillId="0" borderId="15" xfId="0" applyFont="1" applyBorder="1"/>
    <xf numFmtId="3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" fontId="17" fillId="0" borderId="3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3" fontId="17" fillId="0" borderId="2" xfId="0" applyNumberFormat="1" applyFont="1" applyBorder="1" applyAlignment="1">
      <alignment vertical="center"/>
    </xf>
    <xf numFmtId="0" fontId="17" fillId="3" borderId="16" xfId="0" applyFont="1" applyFill="1" applyBorder="1"/>
    <xf numFmtId="0" fontId="17" fillId="3" borderId="11" xfId="0" applyFont="1" applyFill="1" applyBorder="1"/>
    <xf numFmtId="0" fontId="17" fillId="3" borderId="8" xfId="0" applyFont="1" applyFill="1" applyBorder="1" applyAlignment="1">
      <alignment horizontal="center"/>
    </xf>
    <xf numFmtId="0" fontId="17" fillId="3" borderId="15" xfId="0" applyFont="1" applyFill="1" applyBorder="1"/>
    <xf numFmtId="0" fontId="17" fillId="3" borderId="1" xfId="0" applyFont="1" applyFill="1" applyBorder="1"/>
    <xf numFmtId="0" fontId="17" fillId="3" borderId="2" xfId="0" applyFont="1" applyFill="1" applyBorder="1"/>
    <xf numFmtId="0" fontId="17" fillId="3" borderId="10" xfId="0" applyFont="1" applyFill="1" applyBorder="1"/>
    <xf numFmtId="0" fontId="17" fillId="3" borderId="8" xfId="0" applyFont="1" applyFill="1" applyBorder="1"/>
    <xf numFmtId="0" fontId="17" fillId="3" borderId="13" xfId="0" applyFont="1" applyFill="1" applyBorder="1"/>
    <xf numFmtId="0" fontId="18" fillId="3" borderId="1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165" fontId="19" fillId="0" borderId="0" xfId="0" applyNumberFormat="1" applyFont="1" applyBorder="1" applyAlignment="1">
      <alignment horizontal="center" vertical="center"/>
    </xf>
    <xf numFmtId="165" fontId="19" fillId="0" borderId="3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0" fontId="17" fillId="0" borderId="5" xfId="0" quotePrefix="1" applyFont="1" applyBorder="1" applyAlignment="1">
      <alignment horizontal="left" vertical="top"/>
    </xf>
    <xf numFmtId="0" fontId="17" fillId="0" borderId="15" xfId="0" quotePrefix="1" applyFont="1" applyBorder="1" applyAlignment="1">
      <alignment horizontal="left" vertical="top"/>
    </xf>
    <xf numFmtId="0" fontId="0" fillId="0" borderId="8" xfId="0" applyBorder="1"/>
    <xf numFmtId="0" fontId="0" fillId="0" borderId="3" xfId="0" applyBorder="1"/>
    <xf numFmtId="0" fontId="0" fillId="0" borderId="2" xfId="0" applyBorder="1"/>
    <xf numFmtId="0" fontId="4" fillId="3" borderId="6" xfId="0" applyFont="1" applyFill="1" applyBorder="1"/>
    <xf numFmtId="9" fontId="17" fillId="0" borderId="0" xfId="0" applyNumberFormat="1" applyFont="1" applyBorder="1" applyAlignment="1">
      <alignment vertical="center"/>
    </xf>
    <xf numFmtId="9" fontId="17" fillId="0" borderId="3" xfId="0" applyNumberFormat="1" applyFont="1" applyBorder="1" applyAlignment="1">
      <alignment vertical="center"/>
    </xf>
    <xf numFmtId="9" fontId="17" fillId="0" borderId="1" xfId="0" applyNumberFormat="1" applyFont="1" applyBorder="1" applyAlignment="1">
      <alignment vertical="center"/>
    </xf>
    <xf numFmtId="9" fontId="17" fillId="0" borderId="2" xfId="0" applyNumberFormat="1" applyFont="1" applyBorder="1" applyAlignment="1">
      <alignment vertical="center"/>
    </xf>
    <xf numFmtId="0" fontId="0" fillId="0" borderId="0" xfId="0" applyFont="1" applyAlignment="1"/>
    <xf numFmtId="167" fontId="17" fillId="0" borderId="0" xfId="0" applyNumberFormat="1" applyFont="1" applyAlignment="1">
      <alignment vertical="center"/>
    </xf>
    <xf numFmtId="167" fontId="0" fillId="0" borderId="0" xfId="0" applyNumberFormat="1" applyFont="1" applyBorder="1"/>
    <xf numFmtId="167" fontId="0" fillId="0" borderId="3" xfId="0" applyNumberFormat="1" applyFont="1" applyBorder="1"/>
    <xf numFmtId="167" fontId="0" fillId="0" borderId="1" xfId="0" applyNumberFormat="1" applyFont="1" applyBorder="1"/>
    <xf numFmtId="0" fontId="0" fillId="3" borderId="16" xfId="0" applyFont="1" applyFill="1" applyBorder="1"/>
    <xf numFmtId="0" fontId="17" fillId="3" borderId="11" xfId="0" quotePrefix="1" applyFont="1" applyFill="1" applyBorder="1" applyAlignment="1">
      <alignment horizontal="center"/>
    </xf>
    <xf numFmtId="0" fontId="17" fillId="3" borderId="8" xfId="0" quotePrefix="1" applyFont="1" applyFill="1" applyBorder="1" applyAlignment="1">
      <alignment horizontal="center"/>
    </xf>
    <xf numFmtId="0" fontId="17" fillId="3" borderId="15" xfId="0" quotePrefix="1" applyFont="1" applyFill="1" applyBorder="1" applyAlignment="1">
      <alignment horizontal="left"/>
    </xf>
    <xf numFmtId="0" fontId="17" fillId="3" borderId="1" xfId="0" quotePrefix="1" applyFont="1" applyFill="1" applyBorder="1" applyAlignment="1">
      <alignment horizontal="center"/>
    </xf>
    <xf numFmtId="0" fontId="17" fillId="3" borderId="2" xfId="0" quotePrefix="1" applyFont="1" applyFill="1" applyBorder="1" applyAlignment="1">
      <alignment horizontal="center"/>
    </xf>
    <xf numFmtId="0" fontId="17" fillId="3" borderId="13" xfId="0" quotePrefix="1" applyFont="1" applyFill="1" applyBorder="1" applyAlignment="1">
      <alignment horizontal="center"/>
    </xf>
    <xf numFmtId="0" fontId="4" fillId="0" borderId="0" xfId="0" applyFont="1" applyBorder="1"/>
    <xf numFmtId="49" fontId="5" fillId="0" borderId="0" xfId="0" applyNumberFormat="1" applyFont="1" applyFill="1"/>
    <xf numFmtId="0" fontId="14" fillId="2" borderId="0" xfId="0" applyFont="1" applyFill="1" applyBorder="1"/>
    <xf numFmtId="0" fontId="13" fillId="0" borderId="0" xfId="0" applyFont="1" applyBorder="1" applyAlignment="1">
      <alignment horizontal="center" vertical="center" wrapText="1"/>
    </xf>
    <xf numFmtId="1" fontId="13" fillId="0" borderId="0" xfId="0" applyNumberFormat="1" applyFont="1" applyBorder="1"/>
    <xf numFmtId="0" fontId="0" fillId="0" borderId="0" xfId="0" applyFont="1"/>
    <xf numFmtId="0" fontId="4" fillId="2" borderId="0" xfId="0" applyFont="1" applyFill="1" applyAlignment="1"/>
    <xf numFmtId="0" fontId="0" fillId="0" borderId="10" xfId="0" applyFont="1" applyBorder="1"/>
    <xf numFmtId="164" fontId="0" fillId="0" borderId="0" xfId="12" applyNumberFormat="1" applyFont="1" applyBorder="1"/>
    <xf numFmtId="164" fontId="0" fillId="0" borderId="3" xfId="12" applyNumberFormat="1" applyFont="1" applyBorder="1"/>
    <xf numFmtId="164" fontId="0" fillId="0" borderId="1" xfId="12" applyNumberFormat="1" applyFont="1" applyBorder="1"/>
    <xf numFmtId="164" fontId="0" fillId="0" borderId="2" xfId="12" applyNumberFormat="1" applyFont="1" applyBorder="1"/>
    <xf numFmtId="0" fontId="0" fillId="0" borderId="16" xfId="0" applyFont="1" applyBorder="1"/>
    <xf numFmtId="164" fontId="0" fillId="0" borderId="11" xfId="12" applyNumberFormat="1" applyFont="1" applyBorder="1"/>
    <xf numFmtId="164" fontId="0" fillId="0" borderId="8" xfId="12" applyNumberFormat="1" applyFont="1" applyBorder="1"/>
    <xf numFmtId="0" fontId="4" fillId="2" borderId="0" xfId="0" applyFont="1" applyFill="1"/>
    <xf numFmtId="0" fontId="0" fillId="0" borderId="0" xfId="0" applyFill="1"/>
    <xf numFmtId="9" fontId="0" fillId="0" borderId="11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168" fontId="0" fillId="0" borderId="0" xfId="0" applyNumberFormat="1" applyBorder="1"/>
    <xf numFmtId="168" fontId="0" fillId="0" borderId="3" xfId="0" applyNumberFormat="1" applyBorder="1"/>
    <xf numFmtId="168" fontId="0" fillId="0" borderId="1" xfId="0" applyNumberFormat="1" applyBorder="1"/>
    <xf numFmtId="168" fontId="0" fillId="0" borderId="2" xfId="0" applyNumberFormat="1" applyBorder="1"/>
    <xf numFmtId="168" fontId="0" fillId="0" borderId="11" xfId="0" applyNumberFormat="1" applyBorder="1"/>
    <xf numFmtId="168" fontId="0" fillId="0" borderId="8" xfId="0" applyNumberFormat="1" applyBorder="1"/>
    <xf numFmtId="167" fontId="0" fillId="0" borderId="0" xfId="0" applyNumberFormat="1" applyBorder="1"/>
    <xf numFmtId="167" fontId="0" fillId="0" borderId="3" xfId="0" applyNumberFormat="1" applyBorder="1"/>
    <xf numFmtId="167" fontId="0" fillId="0" borderId="1" xfId="0" applyNumberFormat="1" applyBorder="1"/>
    <xf numFmtId="167" fontId="0" fillId="0" borderId="2" xfId="0" applyNumberFormat="1" applyBorder="1"/>
    <xf numFmtId="167" fontId="0" fillId="0" borderId="11" xfId="0" applyNumberFormat="1" applyBorder="1"/>
    <xf numFmtId="167" fontId="0" fillId="0" borderId="8" xfId="0" applyNumberFormat="1" applyBorder="1"/>
    <xf numFmtId="0" fontId="0" fillId="0" borderId="0" xfId="0" applyFont="1" applyBorder="1" applyAlignment="1">
      <alignment horizontal="left"/>
    </xf>
    <xf numFmtId="0" fontId="17" fillId="0" borderId="3" xfId="0" quotePrefix="1" applyFont="1" applyBorder="1" applyAlignment="1">
      <alignment horizontal="left" vertical="top"/>
    </xf>
    <xf numFmtId="0" fontId="17" fillId="0" borderId="2" xfId="0" quotePrefix="1" applyFont="1" applyBorder="1" applyAlignment="1">
      <alignment horizontal="left" vertical="top"/>
    </xf>
    <xf numFmtId="0" fontId="17" fillId="0" borderId="8" xfId="0" quotePrefix="1" applyFont="1" applyBorder="1" applyAlignment="1">
      <alignment horizontal="left" vertical="top"/>
    </xf>
    <xf numFmtId="167" fontId="17" fillId="0" borderId="11" xfId="0" applyNumberFormat="1" applyFont="1" applyBorder="1" applyAlignment="1">
      <alignment vertical="center"/>
    </xf>
    <xf numFmtId="167" fontId="17" fillId="0" borderId="8" xfId="0" applyNumberFormat="1" applyFont="1" applyBorder="1" applyAlignment="1">
      <alignment vertical="center"/>
    </xf>
    <xf numFmtId="0" fontId="17" fillId="3" borderId="10" xfId="0" quotePrefix="1" applyFont="1" applyFill="1" applyBorder="1" applyAlignment="1">
      <alignment horizontal="center"/>
    </xf>
    <xf numFmtId="167" fontId="17" fillId="0" borderId="10" xfId="0" applyNumberFormat="1" applyFont="1" applyBorder="1" applyAlignment="1">
      <alignment vertical="center"/>
    </xf>
    <xf numFmtId="167" fontId="0" fillId="0" borderId="11" xfId="0" applyNumberFormat="1" applyFont="1" applyBorder="1"/>
    <xf numFmtId="167" fontId="0" fillId="0" borderId="8" xfId="0" applyNumberFormat="1" applyFont="1" applyBorder="1"/>
    <xf numFmtId="167" fontId="0" fillId="0" borderId="12" xfId="0" applyNumberFormat="1" applyFont="1" applyBorder="1"/>
    <xf numFmtId="167" fontId="0" fillId="0" borderId="2" xfId="0" applyNumberFormat="1" applyFont="1" applyBorder="1"/>
    <xf numFmtId="0" fontId="0" fillId="3" borderId="8" xfId="0" applyFont="1" applyFill="1" applyBorder="1" applyAlignment="1">
      <alignment horizontal="center"/>
    </xf>
    <xf numFmtId="0" fontId="4" fillId="0" borderId="0" xfId="0" applyFont="1" applyBorder="1" applyAlignment="1"/>
    <xf numFmtId="49" fontId="0" fillId="0" borderId="0" xfId="0" applyNumberFormat="1" applyAlignment="1">
      <alignment horizontal="left" vertical="center"/>
    </xf>
    <xf numFmtId="49" fontId="8" fillId="0" borderId="0" xfId="1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8" fillId="0" borderId="0" xfId="1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left" vertical="center"/>
    </xf>
    <xf numFmtId="49" fontId="8" fillId="0" borderId="0" xfId="1" applyNumberFormat="1" applyFont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17" fillId="3" borderId="11" xfId="0" applyFont="1" applyFill="1" applyBorder="1" applyAlignment="1">
      <alignment horizontal="center"/>
    </xf>
    <xf numFmtId="0" fontId="18" fillId="0" borderId="12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/>
    <xf numFmtId="0" fontId="22" fillId="0" borderId="10" xfId="0" applyFont="1" applyBorder="1" applyAlignment="1">
      <alignment horizontal="left" vertical="top"/>
    </xf>
    <xf numFmtId="0" fontId="22" fillId="0" borderId="12" xfId="0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4" fillId="0" borderId="0" xfId="0" applyFont="1" applyBorder="1" applyAlignment="1"/>
    <xf numFmtId="0" fontId="0" fillId="3" borderId="10" xfId="0" applyFont="1" applyFill="1" applyBorder="1" applyAlignment="1">
      <alignment horizontal="center"/>
    </xf>
    <xf numFmtId="0" fontId="17" fillId="0" borderId="12" xfId="0" quotePrefix="1" applyFont="1" applyBorder="1" applyAlignment="1">
      <alignment horizontal="left" vertical="top"/>
    </xf>
    <xf numFmtId="0" fontId="0" fillId="0" borderId="12" xfId="0" applyFont="1" applyBorder="1" applyAlignment="1"/>
    <xf numFmtId="0" fontId="17" fillId="0" borderId="10" xfId="0" quotePrefix="1" applyFont="1" applyBorder="1" applyAlignment="1">
      <alignment horizontal="left" vertical="top"/>
    </xf>
    <xf numFmtId="0" fontId="0" fillId="0" borderId="13" xfId="0" applyFont="1" applyBorder="1" applyAlignment="1"/>
    <xf numFmtId="0" fontId="0" fillId="3" borderId="8" xfId="0" applyFont="1" applyFill="1" applyBorder="1" applyAlignment="1">
      <alignment horizontal="left"/>
    </xf>
    <xf numFmtId="0" fontId="0" fillId="3" borderId="9" xfId="0" applyFont="1" applyFill="1" applyBorder="1"/>
    <xf numFmtId="0" fontId="14" fillId="2" borderId="18" xfId="0" applyFont="1" applyFill="1" applyBorder="1"/>
    <xf numFmtId="164" fontId="14" fillId="2" borderId="16" xfId="0" applyNumberFormat="1" applyFont="1" applyFill="1" applyBorder="1"/>
    <xf numFmtId="0" fontId="4" fillId="3" borderId="9" xfId="0" applyFont="1" applyFill="1" applyBorder="1"/>
    <xf numFmtId="164" fontId="14" fillId="2" borderId="3" xfId="0" applyNumberFormat="1" applyFont="1" applyFill="1" applyBorder="1"/>
    <xf numFmtId="0" fontId="14" fillId="2" borderId="4" xfId="0" applyFont="1" applyFill="1" applyBorder="1"/>
    <xf numFmtId="164" fontId="14" fillId="2" borderId="5" xfId="0" applyNumberFormat="1" applyFont="1" applyFill="1" applyBorder="1"/>
    <xf numFmtId="0" fontId="14" fillId="2" borderId="19" xfId="0" applyFont="1" applyFill="1" applyBorder="1"/>
    <xf numFmtId="0" fontId="14" fillId="2" borderId="17" xfId="0" applyFont="1" applyFill="1" applyBorder="1"/>
    <xf numFmtId="0" fontId="16" fillId="2" borderId="11" xfId="0" applyFont="1" applyFill="1" applyBorder="1"/>
    <xf numFmtId="164" fontId="14" fillId="2" borderId="9" xfId="0" applyNumberFormat="1" applyFont="1" applyFill="1" applyBorder="1"/>
    <xf numFmtId="164" fontId="14" fillId="2" borderId="2" xfId="0" applyNumberFormat="1" applyFont="1" applyFill="1" applyBorder="1"/>
    <xf numFmtId="164" fontId="14" fillId="2" borderId="15" xfId="0" applyNumberFormat="1" applyFont="1" applyFill="1" applyBorder="1"/>
    <xf numFmtId="164" fontId="14" fillId="2" borderId="10" xfId="0" applyNumberFormat="1" applyFont="1" applyFill="1" applyBorder="1"/>
    <xf numFmtId="164" fontId="14" fillId="2" borderId="12" xfId="0" applyNumberFormat="1" applyFont="1" applyFill="1" applyBorder="1"/>
    <xf numFmtId="164" fontId="14" fillId="2" borderId="13" xfId="0" applyNumberFormat="1" applyFont="1" applyFill="1" applyBorder="1"/>
    <xf numFmtId="0" fontId="6" fillId="3" borderId="10" xfId="0" applyFont="1" applyFill="1" applyBorder="1"/>
    <xf numFmtId="0" fontId="6" fillId="3" borderId="8" xfId="0" applyFont="1" applyFill="1" applyBorder="1"/>
    <xf numFmtId="0" fontId="22" fillId="3" borderId="11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center"/>
    </xf>
    <xf numFmtId="0" fontId="6" fillId="3" borderId="13" xfId="0" applyFont="1" applyFill="1" applyBorder="1"/>
    <xf numFmtId="0" fontId="6" fillId="3" borderId="2" xfId="0" applyFont="1" applyFill="1" applyBorder="1"/>
    <xf numFmtId="0" fontId="22" fillId="3" borderId="1" xfId="0" applyFont="1" applyFill="1" applyBorder="1" applyAlignment="1">
      <alignment horizontal="center" textRotation="90"/>
    </xf>
    <xf numFmtId="0" fontId="22" fillId="3" borderId="2" xfId="0" applyFont="1" applyFill="1" applyBorder="1" applyAlignment="1">
      <alignment horizontal="center" textRotation="90"/>
    </xf>
    <xf numFmtId="0" fontId="23" fillId="3" borderId="11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12" fillId="0" borderId="0" xfId="0" applyFont="1" applyBorder="1" applyAlignment="1"/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0" fillId="3" borderId="6" xfId="0" applyNumberFormat="1" applyFont="1" applyFill="1" applyBorder="1"/>
    <xf numFmtId="0" fontId="0" fillId="3" borderId="7" xfId="0" applyNumberFormat="1" applyFont="1" applyFill="1" applyBorder="1"/>
    <xf numFmtId="0" fontId="9" fillId="4" borderId="9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0" fillId="3" borderId="10" xfId="0" applyFont="1" applyFill="1" applyBorder="1"/>
    <xf numFmtId="0" fontId="0" fillId="3" borderId="13" xfId="0" applyFont="1" applyFill="1" applyBorder="1"/>
    <xf numFmtId="0" fontId="0" fillId="3" borderId="16" xfId="0" applyFont="1" applyFill="1" applyBorder="1" applyAlignment="1">
      <alignment horizontal="center"/>
    </xf>
    <xf numFmtId="0" fontId="0" fillId="3" borderId="15" xfId="0" applyFont="1" applyFill="1" applyBorder="1"/>
    <xf numFmtId="0" fontId="17" fillId="3" borderId="15" xfId="0" quotePrefix="1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6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wrapText="1"/>
    </xf>
    <xf numFmtId="0" fontId="19" fillId="3" borderId="9" xfId="0" quotePrefix="1" applyFont="1" applyFill="1" applyBorder="1" applyAlignment="1">
      <alignment horizontal="left"/>
    </xf>
    <xf numFmtId="0" fontId="17" fillId="3" borderId="6" xfId="0" quotePrefix="1" applyFont="1" applyFill="1" applyBorder="1" applyAlignment="1">
      <alignment horizontal="center"/>
    </xf>
    <xf numFmtId="0" fontId="17" fillId="3" borderId="7" xfId="0" quotePrefix="1" applyFont="1" applyFill="1" applyBorder="1" applyAlignment="1">
      <alignment horizontal="center"/>
    </xf>
    <xf numFmtId="0" fontId="0" fillId="3" borderId="7" xfId="0" applyFont="1" applyFill="1" applyBorder="1"/>
    <xf numFmtId="0" fontId="0" fillId="3" borderId="6" xfId="0" applyFont="1" applyFill="1" applyBorder="1"/>
    <xf numFmtId="0" fontId="0" fillId="3" borderId="7" xfId="0" applyFont="1" applyFill="1" applyBorder="1" applyAlignment="1"/>
    <xf numFmtId="0" fontId="17" fillId="3" borderId="6" xfId="0" quotePrefix="1" applyFont="1" applyFill="1" applyBorder="1" applyAlignment="1">
      <alignment horizontal="center" wrapText="1"/>
    </xf>
    <xf numFmtId="0" fontId="17" fillId="3" borderId="7" xfId="0" quotePrefix="1" applyFont="1" applyFill="1" applyBorder="1" applyAlignment="1">
      <alignment horizontal="center" wrapText="1"/>
    </xf>
    <xf numFmtId="0" fontId="0" fillId="3" borderId="8" xfId="0" applyFont="1" applyFill="1" applyBorder="1"/>
    <xf numFmtId="0" fontId="0" fillId="3" borderId="2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7" fillId="3" borderId="2" xfId="0" quotePrefix="1" applyFont="1" applyFill="1" applyBorder="1" applyAlignment="1">
      <alignment horizontal="left"/>
    </xf>
  </cellXfs>
  <cellStyles count="13">
    <cellStyle name="Comma" xfId="12" builtinId="3"/>
    <cellStyle name="Comma 2" xfId="8"/>
    <cellStyle name="Hyperlink" xfId="1" builtinId="8"/>
    <cellStyle name="Normal" xfId="0" builtinId="0"/>
    <cellStyle name="Normal 2" xfId="2"/>
    <cellStyle name="Normal 2 2" xfId="9"/>
    <cellStyle name="Normal 2 3" xfId="10"/>
    <cellStyle name="Normal 2 4" xfId="7"/>
    <cellStyle name="Normal 3" xfId="3"/>
    <cellStyle name="Normal 3 2" xfId="4"/>
    <cellStyle name="Normal 3 2 2" xfId="11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533400</xdr:colOff>
      <xdr:row>6</xdr:row>
      <xdr:rowOff>26894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29400" cy="11698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ucop.edu/sites/irap/acct/Acct%202017/04%20Graduate%20Students/4.2.2%20Tuition%20and%20Fe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ees"/>
      <sheetName val="pivot tab"/>
      <sheetName val="HS Graph"/>
      <sheetName val="GC Graph"/>
      <sheetName val="Total Costs by Campus"/>
      <sheetName val="Fall 2015"/>
      <sheetName val="Sheet1"/>
    </sheetNames>
    <sheetDataSet>
      <sheetData sheetId="0">
        <row r="1">
          <cell r="H1" t="str">
            <v>Business</v>
          </cell>
          <cell r="L1" t="str">
            <v>Dentistry</v>
          </cell>
          <cell r="R1" t="str">
            <v>Law</v>
          </cell>
          <cell r="AA1" t="str">
            <v>Medicine</v>
          </cell>
          <cell r="AG1" t="str">
            <v>Nursing</v>
          </cell>
          <cell r="AK1" t="str">
            <v>Pharmacy</v>
          </cell>
          <cell r="AQ1" t="str">
            <v>Public Health</v>
          </cell>
          <cell r="AX1" t="str">
            <v>Public Policy</v>
          </cell>
          <cell r="AZ1" t="str">
            <v>Optometry</v>
          </cell>
          <cell r="BB1" t="str">
            <v>Graduate Academic</v>
          </cell>
        </row>
        <row r="2">
          <cell r="B2" t="str">
            <v>Berkeley</v>
          </cell>
          <cell r="C2" t="str">
            <v>Davis</v>
          </cell>
          <cell r="D2" t="str">
            <v>Irvine</v>
          </cell>
          <cell r="E2" t="str">
            <v>Los Angeles</v>
          </cell>
          <cell r="F2" t="str">
            <v>Riverside</v>
          </cell>
          <cell r="G2" t="str">
            <v>San Diego</v>
          </cell>
          <cell r="H2" t="str">
            <v>AVERAGE</v>
          </cell>
          <cell r="J2" t="str">
            <v>Los Angeles</v>
          </cell>
          <cell r="K2" t="str">
            <v>San Francisco</v>
          </cell>
          <cell r="L2" t="str">
            <v>AVERAGE</v>
          </cell>
          <cell r="N2" t="str">
            <v>Berkeley</v>
          </cell>
          <cell r="O2" t="str">
            <v>Davis</v>
          </cell>
          <cell r="P2" t="str">
            <v>Irvine</v>
          </cell>
          <cell r="Q2" t="str">
            <v>Los Angeles</v>
          </cell>
          <cell r="R2" t="str">
            <v>AVERAGE</v>
          </cell>
          <cell r="T2" t="str">
            <v>Berkeley</v>
          </cell>
          <cell r="U2" t="str">
            <v>Davis</v>
          </cell>
          <cell r="V2" t="str">
            <v>Irvine</v>
          </cell>
          <cell r="W2" t="str">
            <v>Los Angeles</v>
          </cell>
          <cell r="X2" t="str">
            <v>Riverside</v>
          </cell>
          <cell r="Y2" t="str">
            <v>San Diego</v>
          </cell>
          <cell r="Z2" t="str">
            <v>San Francisco</v>
          </cell>
          <cell r="AA2" t="str">
            <v>AVERAGE</v>
          </cell>
          <cell r="AC2" t="str">
            <v>Davis</v>
          </cell>
          <cell r="AD2" t="str">
            <v>Irvine</v>
          </cell>
          <cell r="AE2" t="str">
            <v>Los Angeles</v>
          </cell>
          <cell r="AF2" t="str">
            <v>San Francisco</v>
          </cell>
          <cell r="AG2" t="str">
            <v>AVERAGE</v>
          </cell>
          <cell r="AI2" t="str">
            <v>San Diego</v>
          </cell>
          <cell r="AJ2" t="str">
            <v>San Francisco</v>
          </cell>
          <cell r="AK2" t="str">
            <v>AVERAGE</v>
          </cell>
          <cell r="AM2" t="str">
            <v>Berkeley</v>
          </cell>
          <cell r="AN2" t="str">
            <v>Davis</v>
          </cell>
          <cell r="AO2" t="str">
            <v>Irvine</v>
          </cell>
          <cell r="AP2" t="str">
            <v>Los Angeles</v>
          </cell>
          <cell r="AQ2" t="str">
            <v>AVERAGE</v>
          </cell>
          <cell r="AS2" t="str">
            <v>Berkeley</v>
          </cell>
          <cell r="AT2" t="str">
            <v>Irvine</v>
          </cell>
          <cell r="AU2" t="str">
            <v>Los Angeles</v>
          </cell>
          <cell r="AV2" t="str">
            <v>Riverside</v>
          </cell>
          <cell r="AW2" t="str">
            <v>San Diego</v>
          </cell>
          <cell r="AX2" t="str">
            <v>AVERAGE</v>
          </cell>
          <cell r="AZ2" t="str">
            <v>BERKELEY</v>
          </cell>
        </row>
        <row r="3">
          <cell r="A3" t="str">
            <v>94-95</v>
          </cell>
          <cell r="B3">
            <v>6386.5</v>
          </cell>
          <cell r="C3">
            <v>6353</v>
          </cell>
          <cell r="D3">
            <v>6807</v>
          </cell>
          <cell r="E3">
            <v>6486</v>
          </cell>
          <cell r="F3">
            <v>6810</v>
          </cell>
          <cell r="H3">
            <v>6568.5</v>
          </cell>
          <cell r="J3">
            <v>6396</v>
          </cell>
          <cell r="K3">
            <v>6184</v>
          </cell>
          <cell r="L3">
            <v>6290</v>
          </cell>
          <cell r="N3">
            <v>6792.5</v>
          </cell>
          <cell r="O3">
            <v>6725.5</v>
          </cell>
          <cell r="Q3">
            <v>6812</v>
          </cell>
          <cell r="R3">
            <v>6776.666666666667</v>
          </cell>
          <cell r="T3">
            <v>4823.5</v>
          </cell>
          <cell r="U3">
            <v>6790</v>
          </cell>
          <cell r="V3">
            <v>7259</v>
          </cell>
          <cell r="W3">
            <v>6833</v>
          </cell>
          <cell r="X3">
            <v>7247</v>
          </cell>
          <cell r="Y3">
            <v>7252.5</v>
          </cell>
          <cell r="Z3">
            <v>6621</v>
          </cell>
          <cell r="AA3">
            <v>6689.4285714285716</v>
          </cell>
          <cell r="AG3"/>
          <cell r="AK3"/>
          <cell r="BB3">
            <v>4585</v>
          </cell>
        </row>
        <row r="4">
          <cell r="A4" t="str">
            <v>95-96</v>
          </cell>
          <cell r="B4">
            <v>8394.5</v>
          </cell>
          <cell r="C4">
            <v>8419</v>
          </cell>
          <cell r="D4">
            <v>8844.5</v>
          </cell>
          <cell r="E4">
            <v>8456</v>
          </cell>
          <cell r="F4">
            <v>7849</v>
          </cell>
          <cell r="H4">
            <v>8392.6</v>
          </cell>
          <cell r="J4">
            <v>7366</v>
          </cell>
          <cell r="K4">
            <v>7259</v>
          </cell>
          <cell r="L4">
            <v>7312.5</v>
          </cell>
          <cell r="N4">
            <v>8800.5</v>
          </cell>
          <cell r="O4">
            <v>8795.5</v>
          </cell>
          <cell r="Q4">
            <v>8782</v>
          </cell>
          <cell r="R4">
            <v>8792.6666666666661</v>
          </cell>
          <cell r="T4">
            <v>6831.5</v>
          </cell>
          <cell r="U4">
            <v>7836.5</v>
          </cell>
          <cell r="V4">
            <v>8281.5</v>
          </cell>
          <cell r="W4">
            <v>7803</v>
          </cell>
          <cell r="X4">
            <v>8343</v>
          </cell>
          <cell r="Y4">
            <v>8238.5</v>
          </cell>
          <cell r="Z4">
            <v>7696</v>
          </cell>
          <cell r="AA4">
            <v>7861.4285714285716</v>
          </cell>
          <cell r="AG4"/>
          <cell r="AK4"/>
          <cell r="BB4">
            <v>4635</v>
          </cell>
        </row>
        <row r="5">
          <cell r="A5" t="str">
            <v>96-97</v>
          </cell>
          <cell r="B5">
            <v>10394.5</v>
          </cell>
          <cell r="C5">
            <v>10504</v>
          </cell>
          <cell r="D5">
            <v>10859.5</v>
          </cell>
          <cell r="E5">
            <v>11043</v>
          </cell>
          <cell r="F5">
            <v>8861</v>
          </cell>
          <cell r="H5">
            <v>10332.4</v>
          </cell>
          <cell r="J5">
            <v>8517</v>
          </cell>
          <cell r="K5">
            <v>8388</v>
          </cell>
          <cell r="L5">
            <v>8452.5</v>
          </cell>
          <cell r="N5">
            <v>10800.5</v>
          </cell>
          <cell r="O5">
            <v>10880.5</v>
          </cell>
          <cell r="Q5">
            <v>10861</v>
          </cell>
          <cell r="R5">
            <v>10847.333333333334</v>
          </cell>
          <cell r="U5">
            <v>8921.5</v>
          </cell>
          <cell r="V5">
            <v>9296.5</v>
          </cell>
          <cell r="W5">
            <v>8882</v>
          </cell>
          <cell r="X5">
            <v>9298</v>
          </cell>
          <cell r="Y5">
            <v>9287.5</v>
          </cell>
          <cell r="Z5">
            <v>8753</v>
          </cell>
          <cell r="AA5">
            <v>9073.0833333333339</v>
          </cell>
          <cell r="AE5">
            <v>5945</v>
          </cell>
          <cell r="AF5">
            <v>5804</v>
          </cell>
          <cell r="AG5">
            <v>5874.5</v>
          </cell>
          <cell r="AJ5">
            <v>6337</v>
          </cell>
          <cell r="AK5">
            <v>6337</v>
          </cell>
          <cell r="AZ5">
            <v>6354.5</v>
          </cell>
          <cell r="BB5">
            <v>4667</v>
          </cell>
        </row>
        <row r="6">
          <cell r="A6" t="str">
            <v>97-98</v>
          </cell>
          <cell r="B6">
            <v>10408.5</v>
          </cell>
          <cell r="C6">
            <v>10468</v>
          </cell>
          <cell r="D6">
            <v>11192.5</v>
          </cell>
          <cell r="E6">
            <v>11530.5</v>
          </cell>
          <cell r="F6">
            <v>9861</v>
          </cell>
          <cell r="H6">
            <v>10692.1</v>
          </cell>
          <cell r="J6">
            <v>9627.5</v>
          </cell>
          <cell r="K6">
            <v>9700</v>
          </cell>
          <cell r="L6">
            <v>9663.75</v>
          </cell>
          <cell r="N6">
            <v>10814.4</v>
          </cell>
          <cell r="O6">
            <v>10844.5</v>
          </cell>
          <cell r="Q6">
            <v>10971.5</v>
          </cell>
          <cell r="R6">
            <v>10876.800000000001</v>
          </cell>
          <cell r="T6">
            <v>9845.5</v>
          </cell>
          <cell r="U6">
            <v>9885.5</v>
          </cell>
          <cell r="V6">
            <v>10629.5</v>
          </cell>
          <cell r="W6">
            <v>9992.5</v>
          </cell>
          <cell r="X6">
            <v>10298</v>
          </cell>
          <cell r="Y6">
            <v>10323.5</v>
          </cell>
          <cell r="Z6">
            <v>10080</v>
          </cell>
          <cell r="AA6">
            <v>10150.642857142857</v>
          </cell>
          <cell r="AE6">
            <v>6355.5</v>
          </cell>
          <cell r="AF6">
            <v>6431</v>
          </cell>
          <cell r="AG6">
            <v>6393.25</v>
          </cell>
          <cell r="AJ6">
            <v>7649</v>
          </cell>
          <cell r="AK6">
            <v>7649</v>
          </cell>
          <cell r="AZ6">
            <v>7366.5</v>
          </cell>
          <cell r="BB6">
            <v>4722</v>
          </cell>
        </row>
        <row r="7">
          <cell r="A7" t="str">
            <v>98-99</v>
          </cell>
          <cell r="B7">
            <v>10408.5</v>
          </cell>
          <cell r="C7">
            <v>10483</v>
          </cell>
          <cell r="D7">
            <v>11192.5</v>
          </cell>
          <cell r="E7">
            <v>11530.5</v>
          </cell>
          <cell r="F7">
            <v>9861</v>
          </cell>
          <cell r="H7">
            <v>10695.1</v>
          </cell>
          <cell r="J7">
            <v>9627.5</v>
          </cell>
          <cell r="K7">
            <v>9700</v>
          </cell>
          <cell r="L7">
            <v>9663.75</v>
          </cell>
          <cell r="N7">
            <v>10814.5</v>
          </cell>
          <cell r="O7">
            <v>10859.5</v>
          </cell>
          <cell r="Q7">
            <v>10971.5</v>
          </cell>
          <cell r="R7">
            <v>10881.833333333334</v>
          </cell>
          <cell r="T7">
            <v>9845.5</v>
          </cell>
          <cell r="U7">
            <v>9900.5</v>
          </cell>
          <cell r="V7">
            <v>10629.5</v>
          </cell>
          <cell r="W7">
            <v>9992.5</v>
          </cell>
          <cell r="X7">
            <v>10298</v>
          </cell>
          <cell r="Y7">
            <v>10323.5</v>
          </cell>
          <cell r="Z7">
            <v>10080</v>
          </cell>
          <cell r="AA7">
            <v>10152.785714285714</v>
          </cell>
          <cell r="AE7">
            <v>6355.5</v>
          </cell>
          <cell r="AF7">
            <v>6431</v>
          </cell>
          <cell r="AG7">
            <v>6393.25</v>
          </cell>
          <cell r="AJ7">
            <v>7649</v>
          </cell>
          <cell r="AK7">
            <v>7649</v>
          </cell>
          <cell r="AZ7">
            <v>7366.5</v>
          </cell>
          <cell r="BB7">
            <v>4638</v>
          </cell>
        </row>
        <row r="8">
          <cell r="A8" t="str">
            <v>99-00</v>
          </cell>
          <cell r="B8">
            <v>10458.5</v>
          </cell>
          <cell r="C8">
            <v>10504</v>
          </cell>
          <cell r="D8">
            <v>11368.5</v>
          </cell>
          <cell r="E8">
            <v>11569.5</v>
          </cell>
          <cell r="F8">
            <v>9957</v>
          </cell>
          <cell r="H8">
            <v>10771.5</v>
          </cell>
          <cell r="J8">
            <v>9666.5</v>
          </cell>
          <cell r="K8">
            <v>9808</v>
          </cell>
          <cell r="L8">
            <v>9737.25</v>
          </cell>
          <cell r="N8">
            <v>10864.5</v>
          </cell>
          <cell r="O8">
            <v>10896.5</v>
          </cell>
          <cell r="Q8">
            <v>11010.5</v>
          </cell>
          <cell r="R8">
            <v>10923.833333333334</v>
          </cell>
          <cell r="T8">
            <v>9895.5</v>
          </cell>
          <cell r="U8">
            <v>9921.5</v>
          </cell>
          <cell r="V8">
            <v>10805.5</v>
          </cell>
          <cell r="W8">
            <v>10031.5</v>
          </cell>
          <cell r="X8">
            <v>10394</v>
          </cell>
          <cell r="Y8">
            <v>10323.5</v>
          </cell>
          <cell r="Z8">
            <v>10188</v>
          </cell>
          <cell r="AA8">
            <v>10222.785714285714</v>
          </cell>
          <cell r="AE8">
            <v>6394.5</v>
          </cell>
          <cell r="AF8">
            <v>6548</v>
          </cell>
          <cell r="AG8">
            <v>6471.25</v>
          </cell>
          <cell r="AJ8">
            <v>7757</v>
          </cell>
          <cell r="AK8">
            <v>7757</v>
          </cell>
          <cell r="AZ8">
            <v>7046.5</v>
          </cell>
          <cell r="BB8">
            <v>4578</v>
          </cell>
        </row>
        <row r="9">
          <cell r="A9" t="str">
            <v>00-01</v>
          </cell>
          <cell r="B9">
            <v>10458.5</v>
          </cell>
          <cell r="C9">
            <v>10781</v>
          </cell>
          <cell r="D9">
            <v>11498.5</v>
          </cell>
          <cell r="E9">
            <v>11668.5</v>
          </cell>
          <cell r="F9">
            <v>10038</v>
          </cell>
          <cell r="H9">
            <v>10888.9</v>
          </cell>
          <cell r="J9">
            <v>9765.5</v>
          </cell>
          <cell r="K9">
            <v>9824</v>
          </cell>
          <cell r="L9">
            <v>9794.75</v>
          </cell>
          <cell r="N9">
            <v>10864.5</v>
          </cell>
          <cell r="O9">
            <v>11178.5</v>
          </cell>
          <cell r="Q9">
            <v>11109.5</v>
          </cell>
          <cell r="R9">
            <v>11050.833333333334</v>
          </cell>
          <cell r="T9">
            <v>9895.5</v>
          </cell>
          <cell r="U9">
            <v>10198.5</v>
          </cell>
          <cell r="V9">
            <v>10935.5</v>
          </cell>
          <cell r="W9">
            <v>10130.5</v>
          </cell>
          <cell r="X9">
            <v>10475</v>
          </cell>
          <cell r="Y9">
            <v>10509.5</v>
          </cell>
          <cell r="Z9">
            <v>10204</v>
          </cell>
          <cell r="AA9">
            <v>10335.5</v>
          </cell>
          <cell r="AE9">
            <v>6493.5</v>
          </cell>
          <cell r="AF9">
            <v>6564</v>
          </cell>
          <cell r="AG9">
            <v>6528.75</v>
          </cell>
          <cell r="AJ9">
            <v>7773</v>
          </cell>
          <cell r="AK9">
            <v>7773</v>
          </cell>
          <cell r="AZ9">
            <v>7046.5</v>
          </cell>
          <cell r="BB9">
            <v>4747</v>
          </cell>
        </row>
        <row r="10">
          <cell r="A10" t="str">
            <v>01-02</v>
          </cell>
          <cell r="B10">
            <v>10538.5</v>
          </cell>
          <cell r="C10">
            <v>11021</v>
          </cell>
          <cell r="D10">
            <v>11498.5</v>
          </cell>
          <cell r="E10">
            <v>11715</v>
          </cell>
          <cell r="F10">
            <v>10191</v>
          </cell>
          <cell r="H10">
            <v>10992.8</v>
          </cell>
          <cell r="J10">
            <v>9812</v>
          </cell>
          <cell r="K10">
            <v>9960</v>
          </cell>
          <cell r="L10">
            <v>9886</v>
          </cell>
          <cell r="N10">
            <v>10944.5</v>
          </cell>
          <cell r="O10">
            <v>11424.5</v>
          </cell>
          <cell r="Q10">
            <v>11156</v>
          </cell>
          <cell r="R10">
            <v>11175</v>
          </cell>
          <cell r="T10">
            <v>9975.5</v>
          </cell>
          <cell r="U10">
            <v>10438.5</v>
          </cell>
          <cell r="V10">
            <v>10935.5</v>
          </cell>
          <cell r="W10">
            <v>10177</v>
          </cell>
          <cell r="X10">
            <v>10628</v>
          </cell>
          <cell r="Y10">
            <v>10569.5</v>
          </cell>
          <cell r="Z10">
            <v>10340</v>
          </cell>
          <cell r="AA10">
            <v>10437.714285714286</v>
          </cell>
          <cell r="AE10">
            <v>6540</v>
          </cell>
          <cell r="AF10">
            <v>6700</v>
          </cell>
          <cell r="AG10">
            <v>6620</v>
          </cell>
          <cell r="AJ10">
            <v>7909</v>
          </cell>
          <cell r="AK10">
            <v>7909</v>
          </cell>
          <cell r="AM10">
            <v>4349</v>
          </cell>
          <cell r="AN10">
            <v>4831</v>
          </cell>
          <cell r="AP10">
            <v>4550</v>
          </cell>
          <cell r="AQ10">
            <v>4576.666666666667</v>
          </cell>
          <cell r="AS10">
            <v>4349</v>
          </cell>
          <cell r="AU10">
            <v>4550</v>
          </cell>
          <cell r="AX10">
            <v>4449.5</v>
          </cell>
          <cell r="AZ10">
            <v>7122.5</v>
          </cell>
          <cell r="BB10">
            <v>4914</v>
          </cell>
        </row>
        <row r="11">
          <cell r="A11" t="str">
            <v>02-03</v>
          </cell>
          <cell r="B11">
            <v>11155.9</v>
          </cell>
          <cell r="C11">
            <v>11627</v>
          </cell>
          <cell r="D11">
            <v>12183.5</v>
          </cell>
          <cell r="E11">
            <v>12323.5</v>
          </cell>
          <cell r="F11">
            <v>10900</v>
          </cell>
          <cell r="H11">
            <v>11637.98</v>
          </cell>
          <cell r="J11">
            <v>11230.5</v>
          </cell>
          <cell r="K11">
            <v>11060</v>
          </cell>
          <cell r="L11">
            <v>11145.25</v>
          </cell>
          <cell r="N11">
            <v>11561.9</v>
          </cell>
          <cell r="O11">
            <v>12036.5</v>
          </cell>
          <cell r="Q11">
            <v>12239.5</v>
          </cell>
          <cell r="R11">
            <v>11945.966666666667</v>
          </cell>
          <cell r="T11">
            <v>10592.9</v>
          </cell>
          <cell r="U11">
            <v>11044.5</v>
          </cell>
          <cell r="V11">
            <v>11635.5</v>
          </cell>
          <cell r="W11">
            <v>10710.5</v>
          </cell>
          <cell r="X11">
            <v>11169</v>
          </cell>
          <cell r="Y11">
            <v>11176.5</v>
          </cell>
          <cell r="Z11">
            <v>11440</v>
          </cell>
          <cell r="AA11">
            <v>11109.842857142856</v>
          </cell>
          <cell r="AE11">
            <v>6823.5</v>
          </cell>
          <cell r="AF11">
            <v>7535</v>
          </cell>
          <cell r="AG11">
            <v>7179.25</v>
          </cell>
          <cell r="AI11">
            <v>8589.5</v>
          </cell>
          <cell r="AJ11">
            <v>8859</v>
          </cell>
          <cell r="AK11">
            <v>8724.25</v>
          </cell>
          <cell r="AM11">
            <v>4431</v>
          </cell>
          <cell r="AN11">
            <v>4902</v>
          </cell>
          <cell r="AP11">
            <v>4549</v>
          </cell>
          <cell r="AQ11">
            <v>4627.333333333333</v>
          </cell>
          <cell r="AS11">
            <v>4431</v>
          </cell>
          <cell r="AU11">
            <v>4549</v>
          </cell>
          <cell r="AX11">
            <v>4490</v>
          </cell>
          <cell r="AZ11">
            <v>7585.9</v>
          </cell>
          <cell r="BB11">
            <v>5341</v>
          </cell>
        </row>
        <row r="12">
          <cell r="A12" t="str">
            <v>03-04</v>
          </cell>
          <cell r="B12">
            <v>15773.9</v>
          </cell>
          <cell r="C12">
            <v>16667.5</v>
          </cell>
          <cell r="D12">
            <v>16937.5</v>
          </cell>
          <cell r="E12">
            <v>16972.5</v>
          </cell>
          <cell r="F12">
            <v>16493.5</v>
          </cell>
          <cell r="H12">
            <v>16568.98</v>
          </cell>
          <cell r="J12">
            <v>15876.5</v>
          </cell>
          <cell r="K12">
            <v>15511</v>
          </cell>
          <cell r="L12">
            <v>15693.75</v>
          </cell>
          <cell r="N12">
            <v>16292.9</v>
          </cell>
          <cell r="O12">
            <v>17194.5</v>
          </cell>
          <cell r="Q12">
            <v>17011.5</v>
          </cell>
          <cell r="R12">
            <v>16832.966666666667</v>
          </cell>
          <cell r="T12">
            <v>15023.9</v>
          </cell>
          <cell r="U12">
            <v>15881.5</v>
          </cell>
          <cell r="V12">
            <v>16202.5</v>
          </cell>
          <cell r="W12">
            <v>15172.5</v>
          </cell>
          <cell r="X12">
            <v>15743.5</v>
          </cell>
          <cell r="Y12">
            <v>15569.5</v>
          </cell>
          <cell r="Z12">
            <v>16004</v>
          </cell>
          <cell r="AA12">
            <v>15656.771428571428</v>
          </cell>
          <cell r="AE12">
            <v>9487.5</v>
          </cell>
          <cell r="AF12">
            <v>10301</v>
          </cell>
          <cell r="AG12">
            <v>9894.25</v>
          </cell>
          <cell r="AI12">
            <v>11834.5</v>
          </cell>
          <cell r="AJ12">
            <v>12248</v>
          </cell>
          <cell r="AK12">
            <v>12041.25</v>
          </cell>
          <cell r="AM12">
            <v>6169</v>
          </cell>
          <cell r="AN12">
            <v>7063</v>
          </cell>
          <cell r="AP12">
            <v>6318</v>
          </cell>
          <cell r="AQ12">
            <v>6516.666666666667</v>
          </cell>
          <cell r="AS12">
            <v>6169</v>
          </cell>
          <cell r="AU12">
            <v>6318</v>
          </cell>
          <cell r="AX12">
            <v>6243.5</v>
          </cell>
          <cell r="AZ12">
            <v>11288.9</v>
          </cell>
          <cell r="BB12">
            <v>6843</v>
          </cell>
        </row>
        <row r="13">
          <cell r="A13" t="str">
            <v>04-05</v>
          </cell>
          <cell r="B13">
            <v>21511.9</v>
          </cell>
          <cell r="C13">
            <v>21461.5</v>
          </cell>
          <cell r="D13">
            <v>21635.5</v>
          </cell>
          <cell r="E13">
            <v>23515.5</v>
          </cell>
          <cell r="F13">
            <v>21200.5</v>
          </cell>
          <cell r="H13">
            <v>21864.98</v>
          </cell>
          <cell r="J13">
            <v>22289.5</v>
          </cell>
          <cell r="K13">
            <v>21778</v>
          </cell>
          <cell r="L13">
            <v>22033.75</v>
          </cell>
          <cell r="N13">
            <v>21530.9</v>
          </cell>
          <cell r="O13">
            <v>21224.1</v>
          </cell>
          <cell r="Q13">
            <v>22122.5</v>
          </cell>
          <cell r="R13">
            <v>21625.833333333332</v>
          </cell>
          <cell r="T13">
            <v>19761.900000000001</v>
          </cell>
          <cell r="U13">
            <v>21175.5</v>
          </cell>
          <cell r="V13">
            <v>20900.5</v>
          </cell>
          <cell r="W13">
            <v>19783.5</v>
          </cell>
          <cell r="X13">
            <v>20450.5</v>
          </cell>
          <cell r="Y13">
            <v>20171.5</v>
          </cell>
          <cell r="Z13">
            <v>20471</v>
          </cell>
          <cell r="AA13">
            <v>20387.771428571428</v>
          </cell>
          <cell r="AE13">
            <v>9598.5</v>
          </cell>
          <cell r="AF13">
            <v>10268</v>
          </cell>
          <cell r="AG13">
            <v>9933.25</v>
          </cell>
          <cell r="AI13">
            <v>17150.5</v>
          </cell>
          <cell r="AJ13">
            <v>17456</v>
          </cell>
          <cell r="AK13">
            <v>17303.25</v>
          </cell>
          <cell r="AM13">
            <v>7457</v>
          </cell>
          <cell r="AN13">
            <v>8407</v>
          </cell>
          <cell r="AP13">
            <v>7479</v>
          </cell>
          <cell r="AQ13">
            <v>7781</v>
          </cell>
          <cell r="AS13">
            <v>7457</v>
          </cell>
          <cell r="AU13">
            <v>7479</v>
          </cell>
          <cell r="AX13">
            <v>7468</v>
          </cell>
          <cell r="AZ13">
            <v>15236.9</v>
          </cell>
          <cell r="BB13">
            <v>7875</v>
          </cell>
        </row>
        <row r="14">
          <cell r="A14" t="str">
            <v>05-06</v>
          </cell>
          <cell r="B14">
            <v>24324.9</v>
          </cell>
          <cell r="C14">
            <v>23130.5</v>
          </cell>
          <cell r="D14">
            <v>24226.5</v>
          </cell>
          <cell r="E14">
            <v>26038.5</v>
          </cell>
          <cell r="F14">
            <v>22937</v>
          </cell>
          <cell r="G14">
            <v>22782.5</v>
          </cell>
          <cell r="H14">
            <v>23906.649999999998</v>
          </cell>
          <cell r="J14">
            <v>24703.5</v>
          </cell>
          <cell r="K14">
            <v>24327</v>
          </cell>
          <cell r="L14">
            <v>24515.25</v>
          </cell>
          <cell r="N14">
            <v>24340.9</v>
          </cell>
          <cell r="O14">
            <v>23524.9</v>
          </cell>
          <cell r="Q14">
            <v>24580.5</v>
          </cell>
          <cell r="R14">
            <v>24148.766666666666</v>
          </cell>
          <cell r="T14">
            <v>21835.9</v>
          </cell>
          <cell r="U14">
            <v>22819.5</v>
          </cell>
          <cell r="V14">
            <v>22820.5</v>
          </cell>
          <cell r="W14">
            <v>21505.5</v>
          </cell>
          <cell r="X14">
            <v>22162</v>
          </cell>
          <cell r="Y14">
            <v>22007.5</v>
          </cell>
          <cell r="Z14">
            <v>22328</v>
          </cell>
          <cell r="AA14">
            <v>22211.271428571428</v>
          </cell>
          <cell r="AE14">
            <v>11153.5</v>
          </cell>
          <cell r="AF14">
            <v>11958</v>
          </cell>
          <cell r="AG14">
            <v>11555.75</v>
          </cell>
          <cell r="AI14">
            <v>19355.5</v>
          </cell>
          <cell r="AJ14">
            <v>19682</v>
          </cell>
          <cell r="AK14">
            <v>19518.75</v>
          </cell>
          <cell r="AM14">
            <v>12439.9</v>
          </cell>
          <cell r="AN14">
            <v>12959.5</v>
          </cell>
          <cell r="AP14">
            <v>12109.5</v>
          </cell>
          <cell r="AQ14">
            <v>12502.966666666667</v>
          </cell>
          <cell r="AS14">
            <v>12439.9</v>
          </cell>
          <cell r="AU14">
            <v>12109.5</v>
          </cell>
          <cell r="AX14">
            <v>12274.7</v>
          </cell>
          <cell r="AZ14">
            <v>17674.900000000001</v>
          </cell>
          <cell r="BB14">
            <v>8708</v>
          </cell>
        </row>
        <row r="15">
          <cell r="A15" t="str">
            <v>06-07</v>
          </cell>
          <cell r="B15">
            <v>27023.9</v>
          </cell>
          <cell r="C15">
            <v>23663.16</v>
          </cell>
          <cell r="D15">
            <v>25175.5</v>
          </cell>
          <cell r="E15">
            <v>26955.5</v>
          </cell>
          <cell r="F15">
            <v>23362</v>
          </cell>
          <cell r="G15">
            <v>23189.5</v>
          </cell>
          <cell r="H15">
            <v>24894.926666666666</v>
          </cell>
          <cell r="J15">
            <v>26554.5</v>
          </cell>
          <cell r="K15">
            <v>26076</v>
          </cell>
          <cell r="L15">
            <v>26315.25</v>
          </cell>
          <cell r="N15">
            <v>27039.9</v>
          </cell>
          <cell r="O15">
            <v>26051.9</v>
          </cell>
          <cell r="Q15">
            <v>27279.5</v>
          </cell>
          <cell r="R15">
            <v>26790.433333333334</v>
          </cell>
          <cell r="T15">
            <v>23215.9</v>
          </cell>
          <cell r="U15">
            <v>24199.5</v>
          </cell>
          <cell r="V15">
            <v>24200.5</v>
          </cell>
          <cell r="W15">
            <v>22885.5</v>
          </cell>
          <cell r="X15">
            <v>24359</v>
          </cell>
          <cell r="Y15">
            <v>23387.5</v>
          </cell>
          <cell r="Z15">
            <v>23708</v>
          </cell>
          <cell r="AA15">
            <v>23707.985714285714</v>
          </cell>
          <cell r="AE15">
            <v>12091.5</v>
          </cell>
          <cell r="AF15">
            <v>12896</v>
          </cell>
          <cell r="AG15">
            <v>12493.75</v>
          </cell>
          <cell r="AI15">
            <v>20867.5</v>
          </cell>
          <cell r="AJ15">
            <v>21194</v>
          </cell>
          <cell r="AK15">
            <v>21030.75</v>
          </cell>
          <cell r="AM15">
            <v>12984.9</v>
          </cell>
          <cell r="AN15">
            <v>13504.5</v>
          </cell>
          <cell r="AP15">
            <v>12654.5</v>
          </cell>
          <cell r="AQ15">
            <v>13047.966666666667</v>
          </cell>
          <cell r="AS15">
            <v>12984.9</v>
          </cell>
          <cell r="AU15">
            <v>12654.5</v>
          </cell>
          <cell r="AX15">
            <v>12819.7</v>
          </cell>
          <cell r="AZ15">
            <v>18654.5</v>
          </cell>
          <cell r="BB15">
            <v>8870</v>
          </cell>
        </row>
        <row r="16">
          <cell r="A16" t="str">
            <v>07-08</v>
          </cell>
          <cell r="B16">
            <v>26880.5</v>
          </cell>
          <cell r="C16">
            <v>24069.48</v>
          </cell>
          <cell r="D16">
            <v>26186.5</v>
          </cell>
          <cell r="E16">
            <v>28446.5</v>
          </cell>
          <cell r="F16">
            <v>24165</v>
          </cell>
          <cell r="G16">
            <v>23860.35</v>
          </cell>
          <cell r="H16">
            <v>25601.388333333332</v>
          </cell>
          <cell r="J16">
            <v>26265.5</v>
          </cell>
          <cell r="K16">
            <v>25956</v>
          </cell>
          <cell r="L16">
            <v>26110.75</v>
          </cell>
          <cell r="N16">
            <v>26896.5</v>
          </cell>
          <cell r="O16">
            <v>25489.39</v>
          </cell>
          <cell r="Q16">
            <v>27055.5</v>
          </cell>
          <cell r="R16">
            <v>26480.463333333333</v>
          </cell>
          <cell r="T16">
            <v>23161.5</v>
          </cell>
          <cell r="U16">
            <v>25754.48</v>
          </cell>
          <cell r="V16">
            <v>24328.5</v>
          </cell>
          <cell r="W16">
            <v>22550.5</v>
          </cell>
          <cell r="X16">
            <v>23330</v>
          </cell>
          <cell r="Y16">
            <v>23025.35</v>
          </cell>
          <cell r="Z16">
            <v>23438</v>
          </cell>
          <cell r="AA16">
            <v>23655.475714285712</v>
          </cell>
          <cell r="AE16">
            <v>11553.5</v>
          </cell>
          <cell r="AF16">
            <v>12423</v>
          </cell>
          <cell r="AG16">
            <v>11988.25</v>
          </cell>
          <cell r="AI16">
            <v>20458.349999999999</v>
          </cell>
          <cell r="AJ16">
            <v>20877</v>
          </cell>
          <cell r="AK16">
            <v>20667.674999999999</v>
          </cell>
          <cell r="AM16">
            <v>13862.5</v>
          </cell>
          <cell r="AN16">
            <v>13935.48</v>
          </cell>
          <cell r="AP16">
            <v>13251.5</v>
          </cell>
          <cell r="AQ16">
            <v>13683.159999999998</v>
          </cell>
          <cell r="AS16">
            <v>13862.5</v>
          </cell>
          <cell r="AU16">
            <v>13251.5</v>
          </cell>
          <cell r="AX16">
            <v>13557</v>
          </cell>
          <cell r="AZ16">
            <v>18930.5</v>
          </cell>
          <cell r="BB16">
            <v>9721</v>
          </cell>
        </row>
        <row r="17">
          <cell r="A17" t="str">
            <v>08-09</v>
          </cell>
          <cell r="B17">
            <v>30836.5</v>
          </cell>
          <cell r="C17">
            <v>26083.48</v>
          </cell>
          <cell r="D17">
            <v>27814.5</v>
          </cell>
          <cell r="E17">
            <v>31694.5</v>
          </cell>
          <cell r="F17">
            <v>25720</v>
          </cell>
          <cell r="G17">
            <v>25874.35</v>
          </cell>
          <cell r="H17">
            <v>28003.888333333332</v>
          </cell>
          <cell r="J17">
            <v>27936.5</v>
          </cell>
          <cell r="K17">
            <v>27627</v>
          </cell>
          <cell r="L17">
            <v>27781.75</v>
          </cell>
          <cell r="N17">
            <v>30854.5</v>
          </cell>
          <cell r="O17">
            <v>28096.39</v>
          </cell>
          <cell r="Q17">
            <v>30846.5</v>
          </cell>
          <cell r="R17">
            <v>29932.463333333333</v>
          </cell>
          <cell r="T17">
            <v>24631.5</v>
          </cell>
          <cell r="U17">
            <v>27224.48</v>
          </cell>
          <cell r="V17">
            <v>25798.5</v>
          </cell>
          <cell r="W17">
            <v>24020.5</v>
          </cell>
          <cell r="X17">
            <v>24800</v>
          </cell>
          <cell r="Y17">
            <v>24495.35</v>
          </cell>
          <cell r="Z17">
            <v>24908</v>
          </cell>
          <cell r="AA17">
            <v>25125.475714285712</v>
          </cell>
          <cell r="AD17">
            <v>14028.5</v>
          </cell>
          <cell r="AE17">
            <v>11794.5486</v>
          </cell>
          <cell r="AF17">
            <v>13150</v>
          </cell>
          <cell r="AG17">
            <v>12991.0162</v>
          </cell>
          <cell r="AI17">
            <v>22704.35</v>
          </cell>
          <cell r="AJ17">
            <v>23123</v>
          </cell>
          <cell r="AK17">
            <v>22913.674999999999</v>
          </cell>
          <cell r="AM17">
            <v>14708.5</v>
          </cell>
          <cell r="AN17">
            <v>14781.48</v>
          </cell>
          <cell r="AO17">
            <v>15802.5</v>
          </cell>
          <cell r="AP17">
            <v>14097.5</v>
          </cell>
          <cell r="AQ17">
            <v>14847.494999999999</v>
          </cell>
          <cell r="AS17">
            <v>14708.5</v>
          </cell>
          <cell r="AU17">
            <v>14097.5</v>
          </cell>
          <cell r="AX17">
            <v>14403</v>
          </cell>
          <cell r="AZ17">
            <v>20131.5</v>
          </cell>
          <cell r="BB17">
            <v>10353</v>
          </cell>
        </row>
        <row r="18">
          <cell r="A18" t="str">
            <v>09-10</v>
          </cell>
          <cell r="B18">
            <v>36472.5</v>
          </cell>
          <cell r="C18">
            <v>29569.65</v>
          </cell>
          <cell r="D18">
            <v>30107.5</v>
          </cell>
          <cell r="E18">
            <v>36432.5</v>
          </cell>
          <cell r="F18">
            <v>29271.48</v>
          </cell>
          <cell r="G18">
            <v>30328.5</v>
          </cell>
          <cell r="H18">
            <v>32030.355</v>
          </cell>
          <cell r="J18">
            <v>31623</v>
          </cell>
          <cell r="K18">
            <v>31191</v>
          </cell>
          <cell r="L18">
            <v>31407</v>
          </cell>
          <cell r="N18">
            <v>36486.5</v>
          </cell>
          <cell r="O18">
            <v>34527.699999999997</v>
          </cell>
          <cell r="P18">
            <v>36198.5</v>
          </cell>
          <cell r="Q18">
            <v>35906.5</v>
          </cell>
          <cell r="R18">
            <v>35779.800000000003</v>
          </cell>
          <cell r="T18">
            <v>26218.5</v>
          </cell>
          <cell r="U18">
            <v>30256.85</v>
          </cell>
          <cell r="V18">
            <v>27914.5</v>
          </cell>
          <cell r="W18">
            <v>26692.5</v>
          </cell>
          <cell r="X18">
            <v>27372.48</v>
          </cell>
          <cell r="Y18">
            <v>27196.5</v>
          </cell>
          <cell r="Z18">
            <v>27708</v>
          </cell>
          <cell r="AA18">
            <v>27622.76142857143</v>
          </cell>
          <cell r="AD18">
            <v>15468.5</v>
          </cell>
          <cell r="AE18">
            <v>14276.5</v>
          </cell>
          <cell r="AF18">
            <v>15274</v>
          </cell>
          <cell r="AG18">
            <v>15006.333333333334</v>
          </cell>
          <cell r="AI18">
            <v>26179.5</v>
          </cell>
          <cell r="AJ18">
            <v>26639</v>
          </cell>
          <cell r="AK18">
            <v>26409.25</v>
          </cell>
          <cell r="AM18">
            <v>16745.5</v>
          </cell>
          <cell r="AN18">
            <v>18489.849999999999</v>
          </cell>
          <cell r="AO18">
            <v>17362.5</v>
          </cell>
          <cell r="AP18">
            <v>16169.5</v>
          </cell>
          <cell r="AQ18">
            <v>17191.837500000001</v>
          </cell>
          <cell r="AS18">
            <v>16881.5</v>
          </cell>
          <cell r="AU18">
            <v>16169.5</v>
          </cell>
          <cell r="AX18">
            <v>16525.5</v>
          </cell>
          <cell r="AZ18">
            <v>22816</v>
          </cell>
          <cell r="BB18">
            <v>11463</v>
          </cell>
        </row>
        <row r="19">
          <cell r="A19" t="str">
            <v>10-11</v>
          </cell>
          <cell r="B19">
            <v>41654</v>
          </cell>
          <cell r="C19">
            <v>33437</v>
          </cell>
          <cell r="D19">
            <v>33326</v>
          </cell>
          <cell r="E19">
            <v>40894</v>
          </cell>
          <cell r="F19">
            <v>32479</v>
          </cell>
          <cell r="G19">
            <v>34982</v>
          </cell>
          <cell r="H19">
            <v>36128.666666666664</v>
          </cell>
          <cell r="J19">
            <v>36630</v>
          </cell>
          <cell r="K19">
            <v>36367</v>
          </cell>
          <cell r="L19">
            <v>36498.5</v>
          </cell>
          <cell r="N19">
            <v>44220</v>
          </cell>
          <cell r="O19">
            <v>41722</v>
          </cell>
          <cell r="P19">
            <v>40551</v>
          </cell>
          <cell r="Q19">
            <v>40522</v>
          </cell>
          <cell r="R19">
            <v>41753.75</v>
          </cell>
          <cell r="T19">
            <v>30365</v>
          </cell>
          <cell r="U19">
            <v>30784</v>
          </cell>
          <cell r="V19">
            <v>30948</v>
          </cell>
          <cell r="W19">
            <v>29990</v>
          </cell>
          <cell r="X19">
            <v>30383</v>
          </cell>
          <cell r="Y19">
            <v>30203</v>
          </cell>
          <cell r="Z19">
            <v>31095</v>
          </cell>
          <cell r="AA19">
            <v>30538.285714285714</v>
          </cell>
          <cell r="AC19">
            <v>17971</v>
          </cell>
          <cell r="AD19">
            <v>18192</v>
          </cell>
          <cell r="AE19">
            <v>19092</v>
          </cell>
          <cell r="AF19">
            <v>17864</v>
          </cell>
          <cell r="AG19">
            <v>18279.75</v>
          </cell>
          <cell r="AI19">
            <v>29913</v>
          </cell>
          <cell r="AJ19">
            <v>30594</v>
          </cell>
          <cell r="AK19">
            <v>30253.5</v>
          </cell>
          <cell r="AM19">
            <v>22118</v>
          </cell>
          <cell r="AN19">
            <v>19642</v>
          </cell>
          <cell r="AO19">
            <v>20009</v>
          </cell>
          <cell r="AP19">
            <v>18935</v>
          </cell>
          <cell r="AQ19">
            <v>20176</v>
          </cell>
          <cell r="AS19">
            <v>19598</v>
          </cell>
          <cell r="AT19">
            <v>19863</v>
          </cell>
          <cell r="AU19">
            <v>18935</v>
          </cell>
          <cell r="AX19">
            <v>19465.333333333332</v>
          </cell>
          <cell r="AZ19">
            <v>26080</v>
          </cell>
          <cell r="BB19">
            <v>13018.4</v>
          </cell>
        </row>
        <row r="20">
          <cell r="A20" t="str">
            <v>11-12</v>
          </cell>
          <cell r="B20">
            <v>45335</v>
          </cell>
          <cell r="C20">
            <v>36369</v>
          </cell>
          <cell r="D20">
            <v>35754</v>
          </cell>
          <cell r="E20">
            <v>44376</v>
          </cell>
          <cell r="F20">
            <v>35191</v>
          </cell>
          <cell r="G20">
            <v>39465</v>
          </cell>
          <cell r="H20">
            <v>39415</v>
          </cell>
          <cell r="J20">
            <v>39817</v>
          </cell>
          <cell r="K20">
            <v>39177</v>
          </cell>
          <cell r="L20">
            <v>39497</v>
          </cell>
          <cell r="N20">
            <v>49084</v>
          </cell>
          <cell r="O20">
            <v>45408</v>
          </cell>
          <cell r="P20">
            <v>43759</v>
          </cell>
          <cell r="Q20">
            <v>43913</v>
          </cell>
          <cell r="R20">
            <v>45541</v>
          </cell>
          <cell r="T20">
            <v>32602</v>
          </cell>
          <cell r="U20">
            <v>36570</v>
          </cell>
          <cell r="V20">
            <v>33082</v>
          </cell>
          <cell r="W20">
            <v>32306</v>
          </cell>
          <cell r="X20">
            <v>32540</v>
          </cell>
          <cell r="Y20">
            <v>32188</v>
          </cell>
          <cell r="Z20">
            <v>32754</v>
          </cell>
          <cell r="AA20">
            <v>33148.857142857145</v>
          </cell>
          <cell r="AC20">
            <v>19923</v>
          </cell>
          <cell r="AD20">
            <v>20085</v>
          </cell>
          <cell r="AE20">
            <v>19339</v>
          </cell>
          <cell r="AF20">
            <v>19753</v>
          </cell>
          <cell r="AG20">
            <v>19775</v>
          </cell>
          <cell r="AI20">
            <v>31845</v>
          </cell>
          <cell r="AJ20">
            <v>32411</v>
          </cell>
          <cell r="AK20">
            <v>32128</v>
          </cell>
          <cell r="AM20">
            <v>20663</v>
          </cell>
          <cell r="AN20">
            <v>22682</v>
          </cell>
          <cell r="AO20">
            <v>19967</v>
          </cell>
          <cell r="AP20">
            <v>20420</v>
          </cell>
          <cell r="AQ20">
            <v>20933</v>
          </cell>
          <cell r="AS20">
            <v>21195</v>
          </cell>
          <cell r="AT20">
            <v>19918</v>
          </cell>
          <cell r="AU20">
            <v>20420</v>
          </cell>
          <cell r="AX20">
            <v>20511</v>
          </cell>
          <cell r="AZ20">
            <v>28579</v>
          </cell>
          <cell r="BB20">
            <v>14953.951999999999</v>
          </cell>
        </row>
        <row r="21">
          <cell r="A21" t="str">
            <v>12-13</v>
          </cell>
          <cell r="B21">
            <v>53731</v>
          </cell>
          <cell r="C21">
            <v>38727</v>
          </cell>
          <cell r="D21">
            <v>37946</v>
          </cell>
          <cell r="E21">
            <v>48165</v>
          </cell>
          <cell r="F21">
            <v>37486</v>
          </cell>
          <cell r="G21">
            <v>41783</v>
          </cell>
          <cell r="H21">
            <v>42973</v>
          </cell>
          <cell r="J21">
            <v>40506</v>
          </cell>
          <cell r="K21">
            <v>42827</v>
          </cell>
          <cell r="L21">
            <v>41666.5</v>
          </cell>
          <cell r="N21">
            <v>50347</v>
          </cell>
          <cell r="O21">
            <v>49564</v>
          </cell>
          <cell r="P21">
            <v>46805</v>
          </cell>
          <cell r="Q21">
            <v>47464</v>
          </cell>
          <cell r="R21">
            <v>48545</v>
          </cell>
          <cell r="T21">
            <v>35097</v>
          </cell>
          <cell r="U21">
            <v>36151</v>
          </cell>
          <cell r="V21">
            <v>35055</v>
          </cell>
          <cell r="W21">
            <v>34784</v>
          </cell>
          <cell r="X21">
            <v>34619</v>
          </cell>
          <cell r="Y21">
            <v>34491</v>
          </cell>
          <cell r="Z21">
            <v>35169</v>
          </cell>
          <cell r="AA21">
            <v>35052.285714285717</v>
          </cell>
          <cell r="AC21">
            <v>23127</v>
          </cell>
          <cell r="AD21">
            <v>22790</v>
          </cell>
          <cell r="AE21">
            <v>22549</v>
          </cell>
          <cell r="AF21">
            <v>22909</v>
          </cell>
          <cell r="AG21">
            <v>22843.75</v>
          </cell>
          <cell r="AI21">
            <v>34154</v>
          </cell>
          <cell r="AJ21">
            <v>34832</v>
          </cell>
          <cell r="AK21">
            <v>34493</v>
          </cell>
          <cell r="AM21">
            <v>22415</v>
          </cell>
          <cell r="AN21">
            <v>24380</v>
          </cell>
          <cell r="AO21">
            <v>20663</v>
          </cell>
          <cell r="AP21">
            <v>22009</v>
          </cell>
          <cell r="AQ21">
            <v>22366.75</v>
          </cell>
          <cell r="AS21">
            <v>23203</v>
          </cell>
          <cell r="AT21">
            <v>21002</v>
          </cell>
          <cell r="AU21">
            <v>22097</v>
          </cell>
          <cell r="AX21">
            <v>22100.666666666668</v>
          </cell>
          <cell r="AZ21">
            <v>31619</v>
          </cell>
          <cell r="BB21">
            <v>15180.153871504999</v>
          </cell>
        </row>
        <row r="22">
          <cell r="A22" t="str">
            <v>13-14</v>
          </cell>
          <cell r="B22">
            <v>54187</v>
          </cell>
          <cell r="C22">
            <v>39443</v>
          </cell>
          <cell r="D22">
            <v>38450</v>
          </cell>
          <cell r="E22">
            <v>48564</v>
          </cell>
          <cell r="F22">
            <v>38329</v>
          </cell>
          <cell r="G22">
            <v>42918</v>
          </cell>
          <cell r="H22">
            <v>43648.5</v>
          </cell>
          <cell r="J22">
            <v>40905</v>
          </cell>
          <cell r="K22">
            <v>43399</v>
          </cell>
          <cell r="L22">
            <v>42152</v>
          </cell>
          <cell r="N22">
            <v>50803</v>
          </cell>
          <cell r="O22">
            <v>50280</v>
          </cell>
          <cell r="P22">
            <v>47309</v>
          </cell>
          <cell r="Q22">
            <v>47863</v>
          </cell>
          <cell r="R22">
            <v>49063.75</v>
          </cell>
          <cell r="T22">
            <v>35553</v>
          </cell>
          <cell r="U22">
            <v>36867</v>
          </cell>
          <cell r="V22">
            <v>35559</v>
          </cell>
          <cell r="W22">
            <v>35183</v>
          </cell>
          <cell r="X22">
            <v>35462</v>
          </cell>
          <cell r="Y22">
            <v>35626</v>
          </cell>
          <cell r="Z22">
            <v>35741</v>
          </cell>
          <cell r="AA22">
            <v>35713</v>
          </cell>
          <cell r="AC22">
            <v>23843</v>
          </cell>
          <cell r="AD22">
            <v>23294</v>
          </cell>
          <cell r="AE22">
            <v>22948</v>
          </cell>
          <cell r="AF22">
            <v>23481</v>
          </cell>
          <cell r="AG22">
            <v>23391.5</v>
          </cell>
          <cell r="AI22">
            <v>35289</v>
          </cell>
          <cell r="AJ22">
            <v>35404</v>
          </cell>
          <cell r="AK22">
            <v>35346.5</v>
          </cell>
          <cell r="AM22">
            <v>22871</v>
          </cell>
          <cell r="AN22">
            <v>25096</v>
          </cell>
          <cell r="AO22">
            <v>21167</v>
          </cell>
          <cell r="AP22">
            <v>22408</v>
          </cell>
          <cell r="AQ22">
            <v>22885.5</v>
          </cell>
          <cell r="AS22">
            <v>23659</v>
          </cell>
          <cell r="AT22">
            <v>21506</v>
          </cell>
          <cell r="AU22">
            <v>22496</v>
          </cell>
          <cell r="AX22">
            <v>22553.666666666668</v>
          </cell>
          <cell r="AZ22">
            <v>32075</v>
          </cell>
          <cell r="BB22">
            <v>15594.7</v>
          </cell>
        </row>
        <row r="23">
          <cell r="A23" t="str">
            <v>14-15</v>
          </cell>
          <cell r="B23">
            <v>54674</v>
          </cell>
          <cell r="C23">
            <v>39881</v>
          </cell>
          <cell r="D23">
            <v>38917</v>
          </cell>
          <cell r="E23">
            <v>51159</v>
          </cell>
          <cell r="F23">
            <v>39046</v>
          </cell>
          <cell r="G23">
            <v>43246</v>
          </cell>
          <cell r="H23">
            <v>44487.166666666664</v>
          </cell>
          <cell r="J23">
            <v>41327</v>
          </cell>
          <cell r="K23">
            <v>44000</v>
          </cell>
          <cell r="L23">
            <v>42663.5</v>
          </cell>
          <cell r="N23">
            <v>51290</v>
          </cell>
          <cell r="O23">
            <v>50723</v>
          </cell>
          <cell r="P23">
            <v>47791</v>
          </cell>
          <cell r="Q23">
            <v>48237</v>
          </cell>
          <cell r="R23">
            <v>49510.25</v>
          </cell>
          <cell r="T23">
            <v>36040</v>
          </cell>
          <cell r="U23">
            <v>36455</v>
          </cell>
          <cell r="V23">
            <v>35950</v>
          </cell>
          <cell r="W23">
            <v>35496</v>
          </cell>
          <cell r="X23">
            <v>36112</v>
          </cell>
          <cell r="Y23">
            <v>36043</v>
          </cell>
          <cell r="Z23">
            <v>36338</v>
          </cell>
          <cell r="AA23">
            <v>36062</v>
          </cell>
          <cell r="AC23">
            <v>24899</v>
          </cell>
          <cell r="AD23">
            <v>24394</v>
          </cell>
          <cell r="AE23">
            <v>23940</v>
          </cell>
          <cell r="AF23">
            <v>24782</v>
          </cell>
          <cell r="AG23">
            <v>24503.75</v>
          </cell>
          <cell r="AI23">
            <v>35767</v>
          </cell>
          <cell r="AJ23">
            <v>36062</v>
          </cell>
          <cell r="AK23">
            <v>35914.5</v>
          </cell>
          <cell r="AM23">
            <v>23358</v>
          </cell>
          <cell r="AN23">
            <v>23457</v>
          </cell>
          <cell r="AO23">
            <v>21649</v>
          </cell>
          <cell r="AP23">
            <v>22782</v>
          </cell>
          <cell r="AQ23">
            <v>22811.5</v>
          </cell>
          <cell r="AS23">
            <v>24146</v>
          </cell>
          <cell r="AT23">
            <v>21988</v>
          </cell>
          <cell r="AU23">
            <v>22870</v>
          </cell>
          <cell r="AX23">
            <v>23001.333333333332</v>
          </cell>
          <cell r="AZ23">
            <v>32562</v>
          </cell>
          <cell r="BB23">
            <v>16089.3</v>
          </cell>
        </row>
        <row r="24">
          <cell r="A24" t="str">
            <v>15-16</v>
          </cell>
          <cell r="B24">
            <v>57661</v>
          </cell>
          <cell r="C24">
            <v>41625</v>
          </cell>
          <cell r="D24">
            <v>40518</v>
          </cell>
          <cell r="E24">
            <v>53717</v>
          </cell>
          <cell r="F24">
            <v>40656</v>
          </cell>
          <cell r="G24">
            <v>44908</v>
          </cell>
          <cell r="H24">
            <v>46514.166666666664</v>
          </cell>
          <cell r="J24">
            <v>41197</v>
          </cell>
          <cell r="K24">
            <v>45190</v>
          </cell>
          <cell r="L24">
            <v>43193.5</v>
          </cell>
          <cell r="N24">
            <v>52349</v>
          </cell>
          <cell r="O24">
            <v>51300</v>
          </cell>
          <cell r="P24">
            <v>48249</v>
          </cell>
          <cell r="Q24">
            <v>47584</v>
          </cell>
          <cell r="R24">
            <v>49870.5</v>
          </cell>
          <cell r="T24">
            <v>37696</v>
          </cell>
          <cell r="U24">
            <v>37629</v>
          </cell>
          <cell r="V24">
            <v>37005</v>
          </cell>
          <cell r="W24">
            <v>36340</v>
          </cell>
          <cell r="X24">
            <v>37176</v>
          </cell>
          <cell r="Y24">
            <v>36946</v>
          </cell>
          <cell r="Z24">
            <v>37300</v>
          </cell>
          <cell r="AA24">
            <v>37156</v>
          </cell>
          <cell r="AC24">
            <v>27147</v>
          </cell>
          <cell r="AD24">
            <v>26523</v>
          </cell>
          <cell r="AE24">
            <v>25858</v>
          </cell>
          <cell r="AF24">
            <v>26818</v>
          </cell>
          <cell r="AG24">
            <v>26586.5</v>
          </cell>
          <cell r="AI24">
            <v>36661</v>
          </cell>
          <cell r="AJ24">
            <v>37015</v>
          </cell>
          <cell r="AK24">
            <v>36838</v>
          </cell>
          <cell r="AM24">
            <v>24779</v>
          </cell>
          <cell r="AN24">
            <v>24534</v>
          </cell>
          <cell r="AO24">
            <v>22389</v>
          </cell>
          <cell r="AP24">
            <v>23029</v>
          </cell>
          <cell r="AQ24">
            <v>23682.75</v>
          </cell>
          <cell r="AS24">
            <v>25607</v>
          </cell>
          <cell r="AT24">
            <v>22743</v>
          </cell>
          <cell r="AU24">
            <v>23482</v>
          </cell>
          <cell r="AV24">
            <v>22617</v>
          </cell>
          <cell r="AX24">
            <v>23944</v>
          </cell>
          <cell r="AZ24">
            <v>34713</v>
          </cell>
          <cell r="BB24">
            <v>16473.7</v>
          </cell>
        </row>
        <row r="25">
          <cell r="A25" t="str">
            <v>16-17</v>
          </cell>
          <cell r="B25">
            <v>60155</v>
          </cell>
          <cell r="C25">
            <v>42823</v>
          </cell>
          <cell r="D25">
            <v>42209</v>
          </cell>
          <cell r="E25">
            <v>56403</v>
          </cell>
          <cell r="F25">
            <v>41941</v>
          </cell>
          <cell r="G25">
            <v>46616</v>
          </cell>
          <cell r="H25">
            <v>48357.833333333336</v>
          </cell>
          <cell r="J25">
            <v>41693</v>
          </cell>
          <cell r="K25">
            <v>46563</v>
          </cell>
          <cell r="L25">
            <v>44128</v>
          </cell>
          <cell r="N25">
            <v>52819</v>
          </cell>
          <cell r="O25">
            <v>51763</v>
          </cell>
          <cell r="P25">
            <v>48740</v>
          </cell>
          <cell r="Q25">
            <v>48080</v>
          </cell>
          <cell r="R25">
            <v>50350.5</v>
          </cell>
          <cell r="T25">
            <v>38781</v>
          </cell>
          <cell r="U25">
            <v>38554</v>
          </cell>
          <cell r="V25">
            <v>38111</v>
          </cell>
          <cell r="W25">
            <v>37862</v>
          </cell>
          <cell r="X25">
            <v>37876</v>
          </cell>
          <cell r="Y25">
            <v>37757</v>
          </cell>
          <cell r="Z25">
            <v>38436</v>
          </cell>
          <cell r="AA25">
            <v>38196.714285714283</v>
          </cell>
          <cell r="AC25">
            <v>28111</v>
          </cell>
          <cell r="AD25">
            <v>27515</v>
          </cell>
          <cell r="AE25">
            <v>26855</v>
          </cell>
          <cell r="AF25">
            <v>27840</v>
          </cell>
          <cell r="AG25">
            <v>27580.25</v>
          </cell>
          <cell r="AI25">
            <v>37463</v>
          </cell>
          <cell r="AJ25">
            <v>38142</v>
          </cell>
          <cell r="AK25">
            <v>37802.5</v>
          </cell>
          <cell r="AM25">
            <v>25629</v>
          </cell>
          <cell r="AN25">
            <v>25219</v>
          </cell>
          <cell r="AO25">
            <v>23174</v>
          </cell>
          <cell r="AP25">
            <v>23525</v>
          </cell>
          <cell r="AQ25">
            <v>24386.75</v>
          </cell>
          <cell r="AS25">
            <v>26497</v>
          </cell>
          <cell r="AT25">
            <v>23546</v>
          </cell>
          <cell r="AU25">
            <v>24359</v>
          </cell>
          <cell r="AV25">
            <v>22702</v>
          </cell>
          <cell r="AW25">
            <v>25007</v>
          </cell>
          <cell r="AX25">
            <v>24800.666666666668</v>
          </cell>
          <cell r="AZ25">
            <v>34913</v>
          </cell>
          <cell r="BB25">
            <v>16876.900000000001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sqref="A1:O7"/>
    </sheetView>
  </sheetViews>
  <sheetFormatPr defaultRowHeight="15" x14ac:dyDescent="0.25"/>
  <cols>
    <col min="1" max="1" width="9.140625" customWidth="1"/>
    <col min="15" max="15" width="3.28515625" customWidth="1"/>
  </cols>
  <sheetData>
    <row r="1" spans="1:15" x14ac:dyDescent="0.2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x14ac:dyDescent="0.2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x14ac:dyDescent="0.25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5" x14ac:dyDescent="0.2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x14ac:dyDescent="0.2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</row>
    <row r="6" spans="1:15" x14ac:dyDescent="0.2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</row>
    <row r="7" spans="1:15" ht="2.25" customHeight="1" x14ac:dyDescent="0.25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15" x14ac:dyDescent="0.25">
      <c r="A8" s="198" t="s">
        <v>0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</row>
    <row r="9" spans="1:15" x14ac:dyDescent="0.25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</row>
    <row r="10" spans="1:15" s="2" customFormat="1" x14ac:dyDescent="0.25">
      <c r="A10" s="193" t="s">
        <v>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</row>
    <row r="11" spans="1:15" x14ac:dyDescent="0.25">
      <c r="A11" s="3"/>
      <c r="B11" s="199" t="s">
        <v>154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</row>
    <row r="12" spans="1:15" x14ac:dyDescent="0.25">
      <c r="A12" s="149"/>
      <c r="B12" s="196" t="s">
        <v>208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</row>
    <row r="13" spans="1:15" s="2" customFormat="1" x14ac:dyDescent="0.25">
      <c r="A13" s="195" t="s">
        <v>87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</row>
    <row r="14" spans="1:15" x14ac:dyDescent="0.25">
      <c r="A14" s="149"/>
      <c r="B14" s="194" t="s">
        <v>2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</row>
    <row r="15" spans="1:15" ht="14.25" customHeight="1" x14ac:dyDescent="0.25">
      <c r="A15" s="149"/>
      <c r="B15" s="196" t="s">
        <v>206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</row>
    <row r="16" spans="1:15" s="2" customFormat="1" x14ac:dyDescent="0.25">
      <c r="A16" s="149"/>
      <c r="B16" s="196" t="s">
        <v>207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</row>
    <row r="17" spans="1:15" s="2" customFormat="1" x14ac:dyDescent="0.25">
      <c r="A17" s="149"/>
      <c r="B17" s="194" t="s">
        <v>105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</row>
    <row r="18" spans="1:15" s="2" customFormat="1" x14ac:dyDescent="0.25">
      <c r="A18" s="195" t="s">
        <v>88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</row>
    <row r="19" spans="1:15" s="164" customFormat="1" x14ac:dyDescent="0.25">
      <c r="A19" s="149"/>
      <c r="B19" s="194" t="s">
        <v>89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</row>
    <row r="20" spans="1:15" x14ac:dyDescent="0.25">
      <c r="A20" s="149"/>
      <c r="B20" s="194" t="s">
        <v>193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</row>
    <row r="21" spans="1:15" x14ac:dyDescent="0.25">
      <c r="A21" s="149"/>
      <c r="B21" s="194" t="s">
        <v>196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</row>
    <row r="22" spans="1:15" x14ac:dyDescent="0.25">
      <c r="A22" s="149"/>
      <c r="B22" s="194" t="s">
        <v>197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</row>
    <row r="23" spans="1:15" s="18" customFormat="1" x14ac:dyDescent="0.25">
      <c r="A23" s="149"/>
      <c r="B23" s="194" t="s">
        <v>84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</row>
    <row r="24" spans="1:15" s="2" customFormat="1" x14ac:dyDescent="0.25">
      <c r="A24" s="149"/>
      <c r="B24" s="194" t="s">
        <v>86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</row>
    <row r="25" spans="1:15" s="2" customFormat="1" x14ac:dyDescent="0.25">
      <c r="A25" s="195" t="s">
        <v>90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</row>
    <row r="26" spans="1:15" x14ac:dyDescent="0.25">
      <c r="A26" s="149"/>
      <c r="B26" s="194" t="s">
        <v>91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1:15" x14ac:dyDescent="0.25">
      <c r="A27" s="149"/>
      <c r="B27" s="194" t="s">
        <v>4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</row>
    <row r="28" spans="1:15" x14ac:dyDescent="0.25">
      <c r="A28" s="193" t="s">
        <v>80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</row>
    <row r="29" spans="1:15" x14ac:dyDescent="0.2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</row>
  </sheetData>
  <mergeCells count="21">
    <mergeCell ref="B19:O19"/>
    <mergeCell ref="B20:O20"/>
    <mergeCell ref="A13:O13"/>
    <mergeCell ref="A18:O18"/>
    <mergeCell ref="B16:O16"/>
    <mergeCell ref="B17:O17"/>
    <mergeCell ref="A10:O10"/>
    <mergeCell ref="B14:O14"/>
    <mergeCell ref="B15:O15"/>
    <mergeCell ref="A1:O7"/>
    <mergeCell ref="A8:O9"/>
    <mergeCell ref="B11:O11"/>
    <mergeCell ref="B12:O12"/>
    <mergeCell ref="A28:O29"/>
    <mergeCell ref="B21:O21"/>
    <mergeCell ref="B22:O22"/>
    <mergeCell ref="B26:O26"/>
    <mergeCell ref="B27:O27"/>
    <mergeCell ref="A25:O25"/>
    <mergeCell ref="B24:O24"/>
    <mergeCell ref="B23:O23"/>
  </mergeCells>
  <hyperlinks>
    <hyperlink ref="B11:O11" location="'4.1.1'!A1" display="4.1.1 Graduate academic applications, admissions and new enrollments"/>
    <hyperlink ref="B12:O12" location="'4.1.2'!A1" display="4.1.2 Graduate academic applications, admissions and enrollments by race/ethnicity and citizenship"/>
    <hyperlink ref="B14:O14" location="'4.2.1'!A1" display="4.2.1 Graduate enrollment share of total"/>
    <hyperlink ref="B15:O15" location="'4.2.2'!A1" display="4.2.2 Graduate academic and graduate professional average student charges"/>
    <hyperlink ref="B19:O19" location="'4.3.1'!A1" display="4.3.1 Graduate academic degrees awarded, by discipline"/>
    <hyperlink ref="B20:O20" location="'4.3.2'!A1" display="4.3.2 Doctoral completion rates after ten years by broad field"/>
    <hyperlink ref="B21:O21" location="'4.3.3'!A1" display="4.3.3 Doctoral completion rates after ten years by campus"/>
    <hyperlink ref="B22:O22" location="'4.3.4'!A1" display="4.3.4 Origin and planned destination of UC academic doctorate recipients"/>
    <hyperlink ref="B26:O26" location="'4.4.1'!A1" display="4.4.1 Graduate professional degrees awarded, by discipline, and UC and comparison institutions"/>
    <hyperlink ref="B27:O27" location="'4.4.2'!A1" display="4.4.2 Industry of employment of UC graduate professional students in CA, by year after graduation"/>
    <hyperlink ref="B16:O16" location="'4.2.3'!A1" display="4.2.3 Net stipend offered to academic doctoral students compared with first-choice non-UC schools"/>
    <hyperlink ref="B17:O17" location="'4.2.4'!A1" display="4.2.4 Academic doctoral students' graduate debt at graduation by discipline, domestic students"/>
    <hyperlink ref="B24:O24" location="'4.3.6'!A1" display="4.3.6 Industry of employment of UC graduate academic students in CA by year after graduation"/>
    <hyperlink ref="B23:O23" location="'4.3.5'!A1" display="4.3.5 Origin and planned destination of UC academic doctoral degree recipients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"/>
    </sheetView>
  </sheetViews>
  <sheetFormatPr defaultRowHeight="15" x14ac:dyDescent="0.25"/>
  <cols>
    <col min="1" max="1" width="14.5703125" style="6" customWidth="1"/>
    <col min="2" max="2" width="9.140625" style="1"/>
    <col min="3" max="3" width="15.42578125" style="1" customWidth="1"/>
    <col min="4" max="4" width="16.42578125" style="1" customWidth="1"/>
    <col min="5" max="5" width="36.5703125" style="1" customWidth="1"/>
    <col min="6" max="16384" width="9.140625" style="1"/>
  </cols>
  <sheetData>
    <row r="1" spans="1:5" x14ac:dyDescent="0.25">
      <c r="A1" s="202" t="s">
        <v>195</v>
      </c>
      <c r="B1" s="202"/>
      <c r="C1" s="202"/>
      <c r="D1" s="202"/>
      <c r="E1" s="202"/>
    </row>
    <row r="2" spans="1:5" x14ac:dyDescent="0.25">
      <c r="A2" s="148"/>
      <c r="B2" s="148"/>
      <c r="C2" s="148"/>
      <c r="D2" s="148"/>
      <c r="E2" s="148"/>
    </row>
    <row r="3" spans="1:5" x14ac:dyDescent="0.25">
      <c r="A3" s="148" t="s">
        <v>194</v>
      </c>
      <c r="B3" s="148"/>
      <c r="C3" s="148"/>
      <c r="D3" s="148"/>
      <c r="E3" s="148"/>
    </row>
    <row r="5" spans="1:5" x14ac:dyDescent="0.25">
      <c r="A5" s="266" t="s">
        <v>134</v>
      </c>
      <c r="B5" s="267" t="s">
        <v>43</v>
      </c>
      <c r="C5" s="267" t="s">
        <v>83</v>
      </c>
      <c r="D5" s="268" t="s">
        <v>41</v>
      </c>
    </row>
    <row r="6" spans="1:5" x14ac:dyDescent="0.25">
      <c r="A6" s="126" t="s">
        <v>111</v>
      </c>
      <c r="B6" s="122">
        <v>6.2</v>
      </c>
      <c r="C6" s="122">
        <v>6</v>
      </c>
      <c r="D6" s="123">
        <v>6.1</v>
      </c>
    </row>
    <row r="7" spans="1:5" x14ac:dyDescent="0.25">
      <c r="A7" s="126" t="s">
        <v>135</v>
      </c>
      <c r="B7" s="122">
        <v>5.8</v>
      </c>
      <c r="C7" s="122">
        <v>5.8</v>
      </c>
      <c r="D7" s="123">
        <v>5.8</v>
      </c>
    </row>
    <row r="8" spans="1:5" x14ac:dyDescent="0.25">
      <c r="A8" s="127" t="s">
        <v>92</v>
      </c>
      <c r="B8" s="124">
        <v>5.3</v>
      </c>
      <c r="C8" s="124">
        <v>5.6</v>
      </c>
      <c r="D8" s="125">
        <v>5.6632400000000001</v>
      </c>
    </row>
    <row r="9" spans="1:5" x14ac:dyDescent="0.25">
      <c r="B9" s="6"/>
      <c r="C9" s="6"/>
      <c r="D9" s="6"/>
    </row>
    <row r="10" spans="1:5" x14ac:dyDescent="0.25">
      <c r="A10" s="266" t="s">
        <v>102</v>
      </c>
      <c r="B10" s="267" t="s">
        <v>43</v>
      </c>
      <c r="C10" s="267" t="s">
        <v>83</v>
      </c>
      <c r="D10" s="268" t="s">
        <v>41</v>
      </c>
    </row>
    <row r="11" spans="1:5" x14ac:dyDescent="0.25">
      <c r="A11" s="126" t="s">
        <v>100</v>
      </c>
      <c r="B11" s="122">
        <v>5.8</v>
      </c>
      <c r="C11" s="122">
        <v>5.8</v>
      </c>
      <c r="D11" s="123">
        <v>5.8329899999999997</v>
      </c>
    </row>
    <row r="12" spans="1:5" x14ac:dyDescent="0.25">
      <c r="A12" s="127" t="s">
        <v>101</v>
      </c>
      <c r="B12" s="124">
        <v>5.7</v>
      </c>
      <c r="C12" s="124">
        <v>5.7</v>
      </c>
      <c r="D12" s="125">
        <v>5.6632400000000001</v>
      </c>
    </row>
  </sheetData>
  <mergeCells count="1"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sqref="A1:E1"/>
    </sheetView>
  </sheetViews>
  <sheetFormatPr defaultRowHeight="15" x14ac:dyDescent="0.25"/>
  <cols>
    <col min="1" max="1" width="19.140625" customWidth="1"/>
    <col min="2" max="2" width="19.28515625" customWidth="1"/>
    <col min="3" max="4" width="13.42578125" customWidth="1"/>
    <col min="5" max="5" width="11.28515625" customWidth="1"/>
  </cols>
  <sheetData>
    <row r="1" spans="1:5" x14ac:dyDescent="0.25">
      <c r="A1" s="202" t="s">
        <v>199</v>
      </c>
      <c r="B1" s="202"/>
      <c r="C1" s="202"/>
      <c r="D1" s="202"/>
      <c r="E1" s="202"/>
    </row>
    <row r="2" spans="1:5" s="18" customFormat="1" x14ac:dyDescent="0.25">
      <c r="A2" s="148"/>
      <c r="B2" s="148"/>
      <c r="C2" s="148"/>
      <c r="D2" s="148"/>
      <c r="E2" s="148"/>
    </row>
    <row r="3" spans="1:5" s="18" customFormat="1" x14ac:dyDescent="0.25">
      <c r="A3" s="148" t="s">
        <v>198</v>
      </c>
      <c r="B3" s="148"/>
      <c r="C3" s="148"/>
      <c r="D3" s="148"/>
      <c r="E3" s="148"/>
    </row>
    <row r="5" spans="1:5" x14ac:dyDescent="0.25">
      <c r="A5" s="263"/>
      <c r="B5" s="269"/>
      <c r="C5" s="270" t="s">
        <v>103</v>
      </c>
      <c r="D5" s="269" t="s">
        <v>104</v>
      </c>
    </row>
    <row r="6" spans="1:5" x14ac:dyDescent="0.25">
      <c r="A6" s="54" t="s">
        <v>59</v>
      </c>
      <c r="B6" s="129" t="s">
        <v>111</v>
      </c>
      <c r="C6" s="167">
        <v>6</v>
      </c>
      <c r="D6" s="168">
        <v>5.1666666666666661</v>
      </c>
    </row>
    <row r="7" spans="1:5" x14ac:dyDescent="0.25">
      <c r="A7" s="54"/>
      <c r="B7" s="129" t="s">
        <v>112</v>
      </c>
      <c r="C7" s="167">
        <v>6.3330000000000002</v>
      </c>
      <c r="D7" s="168">
        <v>6</v>
      </c>
    </row>
    <row r="8" spans="1:5" x14ac:dyDescent="0.25">
      <c r="A8" s="57"/>
      <c r="B8" s="130" t="s">
        <v>6</v>
      </c>
      <c r="C8" s="169">
        <v>6</v>
      </c>
      <c r="D8" s="170">
        <v>5.333333333333333</v>
      </c>
    </row>
    <row r="9" spans="1:5" x14ac:dyDescent="0.25">
      <c r="A9" s="54" t="s">
        <v>62</v>
      </c>
      <c r="B9" s="129" t="s">
        <v>111</v>
      </c>
      <c r="C9" s="167">
        <v>5.6669999999999998</v>
      </c>
      <c r="D9" s="168">
        <v>5.4166666666666661</v>
      </c>
    </row>
    <row r="10" spans="1:5" x14ac:dyDescent="0.25">
      <c r="A10" s="54"/>
      <c r="B10" s="129" t="s">
        <v>112</v>
      </c>
      <c r="C10" s="167">
        <v>5.6669999999999998</v>
      </c>
      <c r="D10" s="168">
        <v>5.333333333333333</v>
      </c>
    </row>
    <row r="11" spans="1:5" x14ac:dyDescent="0.25">
      <c r="A11" s="57"/>
      <c r="B11" s="130" t="s">
        <v>6</v>
      </c>
      <c r="C11" s="169">
        <v>5</v>
      </c>
      <c r="D11" s="170">
        <v>5</v>
      </c>
    </row>
    <row r="12" spans="1:5" x14ac:dyDescent="0.25">
      <c r="A12" s="54" t="s">
        <v>60</v>
      </c>
      <c r="B12" s="129" t="s">
        <v>111</v>
      </c>
      <c r="C12" s="167">
        <v>6</v>
      </c>
      <c r="D12" s="168">
        <v>5.5</v>
      </c>
    </row>
    <row r="13" spans="1:5" x14ac:dyDescent="0.25">
      <c r="A13" s="54"/>
      <c r="B13" s="129" t="s">
        <v>112</v>
      </c>
      <c r="C13" s="167">
        <v>5</v>
      </c>
      <c r="D13" s="168">
        <v>5</v>
      </c>
    </row>
    <row r="14" spans="1:5" x14ac:dyDescent="0.25">
      <c r="A14" s="57"/>
      <c r="B14" s="130" t="s">
        <v>6</v>
      </c>
      <c r="C14" s="169">
        <v>5</v>
      </c>
      <c r="D14" s="170">
        <v>5</v>
      </c>
    </row>
    <row r="15" spans="1:5" x14ac:dyDescent="0.25">
      <c r="A15" s="54" t="s">
        <v>32</v>
      </c>
      <c r="B15" s="129" t="s">
        <v>111</v>
      </c>
      <c r="C15" s="167">
        <v>7</v>
      </c>
      <c r="D15" s="168">
        <v>6.4166666666666661</v>
      </c>
    </row>
    <row r="16" spans="1:5" x14ac:dyDescent="0.25">
      <c r="A16" s="54"/>
      <c r="B16" s="129" t="s">
        <v>112</v>
      </c>
      <c r="C16" s="167">
        <v>7</v>
      </c>
      <c r="D16" s="168">
        <v>7</v>
      </c>
    </row>
    <row r="17" spans="1:4" x14ac:dyDescent="0.25">
      <c r="A17" s="57"/>
      <c r="B17" s="130" t="s">
        <v>6</v>
      </c>
      <c r="C17" s="169">
        <v>6.1665000000000001</v>
      </c>
      <c r="D17" s="170">
        <v>6</v>
      </c>
    </row>
    <row r="18" spans="1:4" x14ac:dyDescent="0.25">
      <c r="A18" s="54" t="s">
        <v>33</v>
      </c>
      <c r="B18" s="129" t="s">
        <v>111</v>
      </c>
      <c r="C18" s="167">
        <v>6</v>
      </c>
      <c r="D18" s="168">
        <v>6</v>
      </c>
    </row>
    <row r="19" spans="1:4" x14ac:dyDescent="0.25">
      <c r="A19" s="54"/>
      <c r="B19" s="129" t="s">
        <v>112</v>
      </c>
      <c r="C19" s="167">
        <v>6</v>
      </c>
      <c r="D19" s="168">
        <v>6</v>
      </c>
    </row>
    <row r="20" spans="1:4" x14ac:dyDescent="0.25">
      <c r="A20" s="57"/>
      <c r="B20" s="130" t="s">
        <v>6</v>
      </c>
      <c r="C20" s="169">
        <v>5.5</v>
      </c>
      <c r="D20" s="170">
        <v>5</v>
      </c>
    </row>
    <row r="21" spans="1:4" x14ac:dyDescent="0.25">
      <c r="A21" s="54" t="s">
        <v>47</v>
      </c>
      <c r="B21" s="129" t="s">
        <v>111</v>
      </c>
      <c r="C21" s="167">
        <v>6</v>
      </c>
      <c r="D21" s="168">
        <v>5.666666666666667</v>
      </c>
    </row>
    <row r="22" spans="1:4" x14ac:dyDescent="0.25">
      <c r="A22" s="54"/>
      <c r="B22" s="129" t="s">
        <v>112</v>
      </c>
      <c r="C22" s="167">
        <v>5.6669999999999998</v>
      </c>
      <c r="D22" s="168">
        <v>5.5</v>
      </c>
    </row>
    <row r="23" spans="1:4" x14ac:dyDescent="0.25">
      <c r="A23" s="57"/>
      <c r="B23" s="130" t="s">
        <v>6</v>
      </c>
      <c r="C23" s="169">
        <v>5</v>
      </c>
      <c r="D23" s="170">
        <v>5</v>
      </c>
    </row>
    <row r="24" spans="1:4" x14ac:dyDescent="0.25">
      <c r="A24" s="54" t="s">
        <v>99</v>
      </c>
      <c r="B24" s="129" t="s">
        <v>111</v>
      </c>
      <c r="C24" s="167">
        <v>6</v>
      </c>
      <c r="D24" s="168">
        <v>5</v>
      </c>
    </row>
    <row r="25" spans="1:4" x14ac:dyDescent="0.25">
      <c r="A25" s="54"/>
      <c r="B25" s="129" t="s">
        <v>112</v>
      </c>
      <c r="C25" s="167">
        <v>6</v>
      </c>
      <c r="D25" s="168">
        <v>5</v>
      </c>
    </row>
    <row r="26" spans="1:4" x14ac:dyDescent="0.25">
      <c r="A26" s="57"/>
      <c r="B26" s="130" t="s">
        <v>6</v>
      </c>
      <c r="C26" s="169">
        <v>6</v>
      </c>
      <c r="D26" s="170">
        <v>5.333333333333333</v>
      </c>
    </row>
    <row r="27" spans="1:4" x14ac:dyDescent="0.25">
      <c r="A27" s="54" t="s">
        <v>36</v>
      </c>
      <c r="B27" s="129" t="s">
        <v>111</v>
      </c>
      <c r="C27" s="167">
        <v>7</v>
      </c>
      <c r="D27" s="168">
        <v>6</v>
      </c>
    </row>
    <row r="28" spans="1:4" x14ac:dyDescent="0.25">
      <c r="A28" s="54"/>
      <c r="B28" s="129" t="s">
        <v>112</v>
      </c>
      <c r="C28" s="167">
        <v>6</v>
      </c>
      <c r="D28" s="168">
        <v>6</v>
      </c>
    </row>
    <row r="29" spans="1:4" x14ac:dyDescent="0.25">
      <c r="A29" s="57"/>
      <c r="B29" s="130" t="s">
        <v>6</v>
      </c>
      <c r="C29" s="169">
        <v>6</v>
      </c>
      <c r="D29" s="170">
        <v>6</v>
      </c>
    </row>
    <row r="31" spans="1:4" x14ac:dyDescent="0.25">
      <c r="A31" s="60"/>
      <c r="B31" s="269"/>
      <c r="C31" s="270" t="s">
        <v>103</v>
      </c>
      <c r="D31" s="269" t="s">
        <v>104</v>
      </c>
    </row>
    <row r="32" spans="1:4" x14ac:dyDescent="0.25">
      <c r="A32" s="54" t="s">
        <v>59</v>
      </c>
      <c r="B32" s="129" t="s">
        <v>100</v>
      </c>
      <c r="C32" s="167">
        <v>6.3330000000000002</v>
      </c>
      <c r="D32" s="168">
        <v>6</v>
      </c>
    </row>
    <row r="33" spans="1:4" x14ac:dyDescent="0.25">
      <c r="A33" s="57"/>
      <c r="B33" s="130" t="s">
        <v>101</v>
      </c>
      <c r="C33" s="169">
        <v>6</v>
      </c>
      <c r="D33" s="170">
        <v>6</v>
      </c>
    </row>
    <row r="34" spans="1:4" x14ac:dyDescent="0.25">
      <c r="A34" s="54" t="s">
        <v>62</v>
      </c>
      <c r="B34" s="129" t="s">
        <v>100</v>
      </c>
      <c r="C34" s="167">
        <v>5.3330000000000002</v>
      </c>
      <c r="D34" s="168">
        <v>5</v>
      </c>
    </row>
    <row r="35" spans="1:4" x14ac:dyDescent="0.25">
      <c r="A35" s="57"/>
      <c r="B35" s="130" t="s">
        <v>101</v>
      </c>
      <c r="C35" s="169">
        <v>5.3330000000000002</v>
      </c>
      <c r="D35" s="170">
        <v>5</v>
      </c>
    </row>
    <row r="36" spans="1:4" x14ac:dyDescent="0.25">
      <c r="A36" s="54" t="s">
        <v>60</v>
      </c>
      <c r="B36" s="129" t="s">
        <v>100</v>
      </c>
      <c r="C36" s="167">
        <v>5.3330000000000002</v>
      </c>
      <c r="D36" s="168">
        <v>5</v>
      </c>
    </row>
    <row r="37" spans="1:4" x14ac:dyDescent="0.25">
      <c r="A37" s="57"/>
      <c r="B37" s="130" t="s">
        <v>101</v>
      </c>
      <c r="C37" s="169">
        <v>5</v>
      </c>
      <c r="D37" s="170">
        <v>4.333333333333333</v>
      </c>
    </row>
    <row r="38" spans="1:4" x14ac:dyDescent="0.25">
      <c r="A38" s="54" t="s">
        <v>32</v>
      </c>
      <c r="B38" s="129" t="s">
        <v>100</v>
      </c>
      <c r="C38" s="167">
        <v>7</v>
      </c>
      <c r="D38" s="168">
        <v>6.666666666666667</v>
      </c>
    </row>
    <row r="39" spans="1:4" x14ac:dyDescent="0.25">
      <c r="A39" s="57"/>
      <c r="B39" s="130" t="s">
        <v>101</v>
      </c>
      <c r="C39" s="169">
        <v>7</v>
      </c>
      <c r="D39" s="170">
        <v>7</v>
      </c>
    </row>
    <row r="40" spans="1:4" x14ac:dyDescent="0.25">
      <c r="A40" s="53" t="s">
        <v>33</v>
      </c>
      <c r="B40" s="128" t="s">
        <v>100</v>
      </c>
      <c r="C40" s="171">
        <v>6</v>
      </c>
      <c r="D40" s="172">
        <v>5.666666666666667</v>
      </c>
    </row>
    <row r="41" spans="1:4" x14ac:dyDescent="0.25">
      <c r="A41" s="57"/>
      <c r="B41" s="130" t="s">
        <v>101</v>
      </c>
      <c r="C41" s="169">
        <v>6</v>
      </c>
      <c r="D41" s="170">
        <v>5.666666666666667</v>
      </c>
    </row>
    <row r="42" spans="1:4" x14ac:dyDescent="0.25">
      <c r="A42" s="54" t="s">
        <v>47</v>
      </c>
      <c r="B42" s="129" t="s">
        <v>100</v>
      </c>
      <c r="C42" s="167">
        <v>5.3330000000000002</v>
      </c>
      <c r="D42" s="168">
        <v>5.333333333333333</v>
      </c>
    </row>
    <row r="43" spans="1:4" x14ac:dyDescent="0.25">
      <c r="A43" s="57"/>
      <c r="B43" s="130" t="s">
        <v>101</v>
      </c>
      <c r="C43" s="169">
        <v>5.6669999999999998</v>
      </c>
      <c r="D43" s="170">
        <v>5.333333333333333</v>
      </c>
    </row>
    <row r="44" spans="1:4" x14ac:dyDescent="0.25">
      <c r="A44" s="54" t="s">
        <v>99</v>
      </c>
      <c r="B44" s="129" t="s">
        <v>100</v>
      </c>
      <c r="C44" s="167">
        <v>6</v>
      </c>
      <c r="D44" s="168">
        <v>5.333333333333333</v>
      </c>
    </row>
    <row r="45" spans="1:4" x14ac:dyDescent="0.25">
      <c r="A45" s="57"/>
      <c r="B45" s="130" t="s">
        <v>101</v>
      </c>
      <c r="C45" s="169">
        <v>5.6669999999999998</v>
      </c>
      <c r="D45" s="170">
        <v>5</v>
      </c>
    </row>
    <row r="46" spans="1:4" x14ac:dyDescent="0.25">
      <c r="A46" s="54" t="s">
        <v>36</v>
      </c>
      <c r="B46" s="129" t="s">
        <v>100</v>
      </c>
      <c r="C46" s="167">
        <v>6</v>
      </c>
      <c r="D46" s="168">
        <v>6</v>
      </c>
    </row>
    <row r="47" spans="1:4" x14ac:dyDescent="0.25">
      <c r="A47" s="57"/>
      <c r="B47" s="130" t="s">
        <v>101</v>
      </c>
      <c r="C47" s="169">
        <v>6</v>
      </c>
      <c r="D47" s="170">
        <v>6</v>
      </c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sqref="A1:F1"/>
    </sheetView>
  </sheetViews>
  <sheetFormatPr defaultRowHeight="15" x14ac:dyDescent="0.25"/>
  <cols>
    <col min="1" max="1" width="34.42578125" style="6" customWidth="1"/>
    <col min="2" max="2" width="30.28515625" style="1" customWidth="1"/>
    <col min="3" max="3" width="18.42578125" style="1" customWidth="1"/>
    <col min="4" max="4" width="23.5703125" style="1" customWidth="1"/>
    <col min="5" max="5" width="25" style="1" customWidth="1"/>
    <col min="6" max="6" width="10.7109375" style="1" customWidth="1"/>
    <col min="7" max="7" width="19.42578125" style="1" customWidth="1"/>
    <col min="8" max="8" width="34.42578125" style="1" customWidth="1"/>
    <col min="9" max="9" width="25.28515625" style="1" customWidth="1"/>
    <col min="10" max="10" width="13.42578125" style="1" customWidth="1"/>
    <col min="11" max="11" width="25.28515625" style="1" customWidth="1"/>
    <col min="12" max="12" width="28.28515625" style="1" customWidth="1"/>
    <col min="13" max="13" width="26.5703125" style="1" customWidth="1"/>
    <col min="14" max="14" width="12" style="1" customWidth="1"/>
    <col min="15" max="23" width="10.7109375" style="1" customWidth="1"/>
    <col min="24" max="16384" width="9.140625" style="1"/>
  </cols>
  <sheetData>
    <row r="1" spans="1:14" x14ac:dyDescent="0.25">
      <c r="A1" s="202" t="s">
        <v>84</v>
      </c>
      <c r="B1" s="202"/>
      <c r="C1" s="202"/>
      <c r="D1" s="202"/>
      <c r="E1" s="202"/>
      <c r="F1" s="202"/>
    </row>
    <row r="2" spans="1:14" x14ac:dyDescent="0.25">
      <c r="A2" s="148"/>
      <c r="B2" s="148"/>
      <c r="C2" s="148"/>
      <c r="D2" s="148"/>
      <c r="E2" s="148"/>
      <c r="F2" s="148"/>
    </row>
    <row r="3" spans="1:14" x14ac:dyDescent="0.25">
      <c r="A3" s="5" t="s">
        <v>200</v>
      </c>
    </row>
    <row r="4" spans="1:14" x14ac:dyDescent="0.25">
      <c r="I4"/>
      <c r="J4"/>
      <c r="K4"/>
      <c r="L4"/>
      <c r="M4"/>
      <c r="N4"/>
    </row>
    <row r="5" spans="1:14" ht="31.5" customHeight="1" x14ac:dyDescent="0.25">
      <c r="A5" s="263"/>
      <c r="B5" s="271"/>
      <c r="C5" s="272" t="s">
        <v>136</v>
      </c>
      <c r="D5" s="272" t="s">
        <v>137</v>
      </c>
      <c r="E5" s="273" t="s">
        <v>138</v>
      </c>
    </row>
    <row r="6" spans="1:14" x14ac:dyDescent="0.25">
      <c r="A6" s="32" t="s">
        <v>61</v>
      </c>
      <c r="B6" s="180" t="s">
        <v>85</v>
      </c>
      <c r="C6" s="132">
        <v>0.38340000000000002</v>
      </c>
      <c r="D6" s="132">
        <v>0.40429999999999999</v>
      </c>
      <c r="E6" s="133">
        <v>0.62150000000000005</v>
      </c>
    </row>
    <row r="7" spans="1:14" x14ac:dyDescent="0.25">
      <c r="A7" s="36"/>
      <c r="B7" s="181" t="s">
        <v>6</v>
      </c>
      <c r="C7" s="134">
        <v>1.0500000000000001E-2</v>
      </c>
      <c r="D7" s="134">
        <v>2.8000000000000001E-2</v>
      </c>
      <c r="E7" s="135">
        <v>0.5272</v>
      </c>
    </row>
    <row r="8" spans="1:14" x14ac:dyDescent="0.25">
      <c r="A8" s="32" t="s">
        <v>139</v>
      </c>
      <c r="B8" s="180" t="s">
        <v>85</v>
      </c>
      <c r="C8" s="132">
        <v>0.34889999999999999</v>
      </c>
      <c r="D8" s="132">
        <v>0.3871</v>
      </c>
      <c r="E8" s="133">
        <v>0.70979999999999999</v>
      </c>
      <c r="I8"/>
      <c r="J8"/>
      <c r="K8"/>
      <c r="L8"/>
      <c r="M8"/>
      <c r="N8"/>
    </row>
    <row r="9" spans="1:14" x14ac:dyDescent="0.25">
      <c r="A9" s="36"/>
      <c r="B9" s="181" t="s">
        <v>6</v>
      </c>
      <c r="C9" s="134">
        <v>1.11E-2</v>
      </c>
      <c r="D9" s="134">
        <v>2.0400000000000001E-2</v>
      </c>
      <c r="E9" s="135">
        <v>0.64739999999999998</v>
      </c>
      <c r="I9"/>
      <c r="J9"/>
      <c r="K9"/>
      <c r="L9"/>
      <c r="M9"/>
      <c r="N9"/>
    </row>
    <row r="10" spans="1:14" x14ac:dyDescent="0.25">
      <c r="A10" s="32" t="s">
        <v>116</v>
      </c>
      <c r="B10" s="180" t="s">
        <v>85</v>
      </c>
      <c r="C10" s="132">
        <v>0.43319999999999997</v>
      </c>
      <c r="D10" s="132">
        <v>0.45400000000000001</v>
      </c>
      <c r="E10" s="133">
        <v>0.70750000000000002</v>
      </c>
    </row>
    <row r="11" spans="1:14" x14ac:dyDescent="0.25">
      <c r="A11" s="36"/>
      <c r="B11" s="181" t="s">
        <v>6</v>
      </c>
      <c r="C11" s="134">
        <v>1.43E-2</v>
      </c>
      <c r="D11" s="134">
        <v>5.0500000000000003E-2</v>
      </c>
      <c r="E11" s="135">
        <v>0.55200000000000005</v>
      </c>
    </row>
    <row r="12" spans="1:14" x14ac:dyDescent="0.25">
      <c r="A12" s="32" t="s">
        <v>140</v>
      </c>
      <c r="B12" s="180" t="s">
        <v>85</v>
      </c>
      <c r="C12" s="132">
        <v>0.36649999999999999</v>
      </c>
      <c r="D12" s="132">
        <v>0.3901</v>
      </c>
      <c r="E12" s="133">
        <v>0.56169999999999998</v>
      </c>
    </row>
    <row r="13" spans="1:14" x14ac:dyDescent="0.25">
      <c r="A13" s="36"/>
      <c r="B13" s="181" t="s">
        <v>6</v>
      </c>
      <c r="C13" s="134">
        <v>1.12E-2</v>
      </c>
      <c r="D13" s="134">
        <v>2.81E-2</v>
      </c>
      <c r="E13" s="135">
        <v>0.49530000000000002</v>
      </c>
    </row>
    <row r="14" spans="1:14" x14ac:dyDescent="0.25">
      <c r="A14" s="32" t="s">
        <v>141</v>
      </c>
      <c r="B14" s="180" t="s">
        <v>85</v>
      </c>
      <c r="C14" s="132">
        <v>0.36659999999999998</v>
      </c>
      <c r="D14" s="132">
        <v>0.3654</v>
      </c>
      <c r="E14" s="133">
        <v>0.56169999999999998</v>
      </c>
    </row>
    <row r="15" spans="1:14" x14ac:dyDescent="0.25">
      <c r="A15" s="36"/>
      <c r="B15" s="181" t="s">
        <v>6</v>
      </c>
      <c r="C15" s="134"/>
      <c r="D15" s="134">
        <v>2.0199999999999999E-2</v>
      </c>
      <c r="E15" s="135">
        <v>0.2432</v>
      </c>
    </row>
    <row r="16" spans="1:14" x14ac:dyDescent="0.25">
      <c r="A16" s="32" t="s">
        <v>142</v>
      </c>
      <c r="B16" s="180" t="s">
        <v>85</v>
      </c>
      <c r="C16" s="132">
        <v>0.37880000000000003</v>
      </c>
      <c r="D16" s="132">
        <v>0.38890000000000002</v>
      </c>
      <c r="E16" s="133">
        <v>0.51190000000000002</v>
      </c>
    </row>
    <row r="17" spans="1:5" x14ac:dyDescent="0.25">
      <c r="A17" s="36"/>
      <c r="B17" s="181" t="s">
        <v>6</v>
      </c>
      <c r="C17" s="134">
        <v>6.7999999999999996E-3</v>
      </c>
      <c r="D17" s="134">
        <v>3.2099999999999997E-2</v>
      </c>
      <c r="E17" s="135">
        <v>0.21540000000000001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sqref="A1:H1"/>
    </sheetView>
  </sheetViews>
  <sheetFormatPr defaultRowHeight="15" x14ac:dyDescent="0.25"/>
  <cols>
    <col min="1" max="1" width="29" style="6" customWidth="1"/>
    <col min="2" max="2" width="38.7109375" style="1" customWidth="1"/>
    <col min="3" max="31" width="10.7109375" style="1" customWidth="1"/>
    <col min="32" max="16384" width="9.140625" style="1"/>
  </cols>
  <sheetData>
    <row r="1" spans="1:13" x14ac:dyDescent="0.25">
      <c r="A1" s="202" t="s">
        <v>86</v>
      </c>
      <c r="B1" s="202"/>
      <c r="C1" s="202"/>
      <c r="D1" s="202"/>
      <c r="E1" s="202"/>
      <c r="F1" s="202"/>
      <c r="G1" s="202"/>
      <c r="H1" s="202"/>
    </row>
    <row r="2" spans="1:13" x14ac:dyDescent="0.25">
      <c r="A2" s="148"/>
      <c r="B2" s="148"/>
      <c r="C2" s="148"/>
      <c r="D2" s="148"/>
      <c r="E2" s="148"/>
      <c r="F2" s="148"/>
      <c r="G2" s="148"/>
      <c r="H2" s="148"/>
    </row>
    <row r="3" spans="1:13" x14ac:dyDescent="0.25">
      <c r="A3" s="258"/>
      <c r="B3" s="274"/>
      <c r="C3" s="212" t="s">
        <v>202</v>
      </c>
      <c r="D3" s="212"/>
      <c r="E3" s="212"/>
      <c r="F3" s="212"/>
      <c r="G3" s="212"/>
      <c r="H3" s="212"/>
      <c r="I3" s="212"/>
      <c r="J3" s="212"/>
      <c r="K3" s="212"/>
      <c r="L3" s="212"/>
      <c r="M3" s="213"/>
    </row>
    <row r="4" spans="1:13" x14ac:dyDescent="0.25">
      <c r="A4" s="259" t="s">
        <v>201</v>
      </c>
      <c r="B4" s="275" t="s">
        <v>143</v>
      </c>
      <c r="C4" s="276">
        <v>2</v>
      </c>
      <c r="D4" s="276">
        <v>3</v>
      </c>
      <c r="E4" s="276">
        <v>4</v>
      </c>
      <c r="F4" s="276">
        <v>5</v>
      </c>
      <c r="G4" s="276">
        <v>6</v>
      </c>
      <c r="H4" s="276">
        <v>7</v>
      </c>
      <c r="I4" s="276">
        <v>8</v>
      </c>
      <c r="J4" s="276">
        <v>9</v>
      </c>
      <c r="K4" s="276">
        <v>10</v>
      </c>
      <c r="L4" s="276">
        <v>11</v>
      </c>
      <c r="M4" s="277">
        <v>12</v>
      </c>
    </row>
    <row r="5" spans="1:13" ht="18.75" customHeight="1" x14ac:dyDescent="0.25">
      <c r="A5" s="32" t="s">
        <v>44</v>
      </c>
      <c r="B5" s="129" t="s">
        <v>76</v>
      </c>
      <c r="C5" s="173">
        <v>0.12773659713842442</v>
      </c>
      <c r="D5" s="173">
        <v>0.12936304476434629</v>
      </c>
      <c r="E5" s="173">
        <v>0.12741558717349755</v>
      </c>
      <c r="F5" s="173">
        <v>0.12516129032258064</v>
      </c>
      <c r="G5" s="173">
        <v>0.12497210444097299</v>
      </c>
      <c r="H5" s="173">
        <v>0.11887005649717514</v>
      </c>
      <c r="I5" s="173">
        <v>0.11619373776908024</v>
      </c>
      <c r="J5" s="173">
        <v>0.11664411366711773</v>
      </c>
      <c r="K5" s="173">
        <v>0.11680143755615453</v>
      </c>
      <c r="L5" s="173">
        <v>0.11247863247863248</v>
      </c>
      <c r="M5" s="174">
        <v>0.12573673870333987</v>
      </c>
    </row>
    <row r="6" spans="1:13" x14ac:dyDescent="0.25">
      <c r="A6" s="32"/>
      <c r="B6" s="129" t="s">
        <v>75</v>
      </c>
      <c r="C6" s="173">
        <v>1.9134631960006896E-2</v>
      </c>
      <c r="D6" s="173">
        <v>1.794517846578584E-2</v>
      </c>
      <c r="E6" s="173">
        <v>1.8262900828201315E-2</v>
      </c>
      <c r="F6" s="173">
        <v>1.6129032258064516E-2</v>
      </c>
      <c r="G6" s="173">
        <v>1.3389868332961392E-2</v>
      </c>
      <c r="H6" s="173">
        <v>1.3333333333333334E-2</v>
      </c>
      <c r="I6" s="173">
        <v>1.1741682974559686E-2</v>
      </c>
      <c r="J6" s="173">
        <v>1.2719891745602166E-2</v>
      </c>
      <c r="K6" s="173">
        <v>1.1380652890086853E-2</v>
      </c>
      <c r="L6" s="173">
        <v>1.1623931623931624E-2</v>
      </c>
      <c r="M6" s="174">
        <v>1.1787819253438114E-2</v>
      </c>
    </row>
    <row r="7" spans="1:13" x14ac:dyDescent="0.25">
      <c r="A7" s="32"/>
      <c r="B7" s="129" t="s">
        <v>68</v>
      </c>
      <c r="C7" s="173">
        <v>1.1204964661265299E-2</v>
      </c>
      <c r="D7" s="173">
        <v>1.538158154210215E-2</v>
      </c>
      <c r="E7" s="173">
        <v>1.8687619452112975E-2</v>
      </c>
      <c r="F7" s="173">
        <v>1.6774193548387096E-2</v>
      </c>
      <c r="G7" s="173">
        <v>1.7853157777281858E-2</v>
      </c>
      <c r="H7" s="173">
        <v>1.8757062146892656E-2</v>
      </c>
      <c r="I7" s="173">
        <v>1.834637964774951E-2</v>
      </c>
      <c r="J7" s="173">
        <v>1.5696887686062245E-2</v>
      </c>
      <c r="K7" s="173">
        <v>1.8867924528301886E-2</v>
      </c>
      <c r="L7" s="173">
        <v>1.6752136752136753E-2</v>
      </c>
      <c r="M7" s="174">
        <v>1.5717092337917484E-2</v>
      </c>
    </row>
    <row r="8" spans="1:13" x14ac:dyDescent="0.25">
      <c r="A8" s="32"/>
      <c r="B8" s="129" t="s">
        <v>72</v>
      </c>
      <c r="C8" s="173">
        <v>3.9648336493707985E-3</v>
      </c>
      <c r="D8" s="173">
        <v>4.5355945572865316E-3</v>
      </c>
      <c r="E8" s="173">
        <v>4.2471862391165851E-3</v>
      </c>
      <c r="F8" s="173">
        <v>3.6559139784946237E-3</v>
      </c>
      <c r="G8" s="173">
        <v>2.9011381388083018E-3</v>
      </c>
      <c r="H8" s="173">
        <v>3.615819209039548E-3</v>
      </c>
      <c r="I8" s="173">
        <v>3.1800391389432484E-3</v>
      </c>
      <c r="J8" s="173">
        <v>4.8714479025710423E-3</v>
      </c>
      <c r="K8" s="173">
        <v>4.7918538484576223E-3</v>
      </c>
      <c r="L8" s="173">
        <v>5.4700854700854701E-3</v>
      </c>
      <c r="M8" s="174">
        <v>5.893909626719057E-3</v>
      </c>
    </row>
    <row r="9" spans="1:13" x14ac:dyDescent="0.25">
      <c r="A9" s="32"/>
      <c r="B9" s="129" t="s">
        <v>69</v>
      </c>
      <c r="C9" s="173">
        <v>6.3782106533356317E-3</v>
      </c>
      <c r="D9" s="173">
        <v>6.5075921908893707E-3</v>
      </c>
      <c r="E9" s="173">
        <v>7.0078572945423655E-3</v>
      </c>
      <c r="F9" s="173">
        <v>7.3118279569892473E-3</v>
      </c>
      <c r="G9" s="173">
        <v>5.8022762776166036E-3</v>
      </c>
      <c r="H9" s="173">
        <v>6.3276836158192087E-3</v>
      </c>
      <c r="I9" s="173">
        <v>8.0724070450097843E-3</v>
      </c>
      <c r="J9" s="173">
        <v>7.307171853856563E-3</v>
      </c>
      <c r="K9" s="173">
        <v>7.1877807726864335E-3</v>
      </c>
      <c r="L9" s="173">
        <v>8.8888888888888889E-3</v>
      </c>
      <c r="M9" s="174">
        <v>7.0726915520628684E-3</v>
      </c>
    </row>
    <row r="10" spans="1:13" x14ac:dyDescent="0.25">
      <c r="A10" s="32"/>
      <c r="B10" s="129" t="s">
        <v>63</v>
      </c>
      <c r="C10" s="173">
        <v>1.5514566454059645E-2</v>
      </c>
      <c r="D10" s="173">
        <v>1.7550778939065273E-2</v>
      </c>
      <c r="E10" s="173">
        <v>1.9112338076024634E-2</v>
      </c>
      <c r="F10" s="173">
        <v>1.9139784946236558E-2</v>
      </c>
      <c r="G10" s="173">
        <v>1.7183664360633788E-2</v>
      </c>
      <c r="H10" s="173">
        <v>2.056497175141243E-2</v>
      </c>
      <c r="I10" s="173">
        <v>1.9569471624266144E-2</v>
      </c>
      <c r="J10" s="173">
        <v>2.1380243572395128E-2</v>
      </c>
      <c r="K10" s="173">
        <v>2.0365378855944895E-2</v>
      </c>
      <c r="L10" s="173">
        <v>2.3247863247863248E-2</v>
      </c>
      <c r="M10" s="174">
        <v>2.0825147347740668E-2</v>
      </c>
    </row>
    <row r="11" spans="1:13" x14ac:dyDescent="0.25">
      <c r="A11" s="32"/>
      <c r="B11" s="129" t="s">
        <v>65</v>
      </c>
      <c r="C11" s="173">
        <v>0.61006722978796757</v>
      </c>
      <c r="D11" s="173">
        <v>0.58213370143955823</v>
      </c>
      <c r="E11" s="173">
        <v>0.56593756636228498</v>
      </c>
      <c r="F11" s="173">
        <v>0.56817204301075264</v>
      </c>
      <c r="G11" s="173">
        <v>0.5715242133452354</v>
      </c>
      <c r="H11" s="173">
        <v>0.58101694915254243</v>
      </c>
      <c r="I11" s="173">
        <v>0.57363013698630139</v>
      </c>
      <c r="J11" s="173">
        <v>0.58024357239512858</v>
      </c>
      <c r="K11" s="173">
        <v>0.56124588200059899</v>
      </c>
      <c r="L11" s="173">
        <v>0.56068376068376069</v>
      </c>
      <c r="M11" s="174">
        <v>0.55677799607072687</v>
      </c>
    </row>
    <row r="12" spans="1:13" x14ac:dyDescent="0.25">
      <c r="A12" s="32"/>
      <c r="B12" s="129" t="s">
        <v>71</v>
      </c>
      <c r="C12" s="173">
        <v>1.9134631960006896E-2</v>
      </c>
      <c r="D12" s="173">
        <v>2.1691973969631236E-2</v>
      </c>
      <c r="E12" s="173">
        <v>2.6332554682522828E-2</v>
      </c>
      <c r="F12" s="173">
        <v>2.8817204301075268E-2</v>
      </c>
      <c r="G12" s="173">
        <v>3.2358848471323365E-2</v>
      </c>
      <c r="H12" s="173">
        <v>2.9830508474576273E-2</v>
      </c>
      <c r="I12" s="173">
        <v>2.7886497064579255E-2</v>
      </c>
      <c r="J12" s="173">
        <v>2.408660351826793E-2</v>
      </c>
      <c r="K12" s="173">
        <v>2.7852650494159928E-2</v>
      </c>
      <c r="L12" s="173">
        <v>2.5299145299145301E-2</v>
      </c>
      <c r="M12" s="174">
        <v>2.5933202357563849E-2</v>
      </c>
    </row>
    <row r="13" spans="1:13" x14ac:dyDescent="0.25">
      <c r="A13" s="32"/>
      <c r="B13" s="129" t="s">
        <v>66</v>
      </c>
      <c r="C13" s="173">
        <v>8.9984485433545938E-2</v>
      </c>
      <c r="D13" s="173">
        <v>0.10234667718398738</v>
      </c>
      <c r="E13" s="173">
        <v>0.10809088978551709</v>
      </c>
      <c r="F13" s="173">
        <v>0.10494623655913979</v>
      </c>
      <c r="G13" s="173">
        <v>0.10600312430261102</v>
      </c>
      <c r="H13" s="173">
        <v>9.8757062146892657E-2</v>
      </c>
      <c r="I13" s="173">
        <v>0.10567514677103718</v>
      </c>
      <c r="J13" s="173">
        <v>0.10933694181326116</v>
      </c>
      <c r="K13" s="173">
        <v>0.11081162024558251</v>
      </c>
      <c r="L13" s="173">
        <v>0.11658119658119658</v>
      </c>
      <c r="M13" s="174">
        <v>0.11630648330058939</v>
      </c>
    </row>
    <row r="14" spans="1:13" x14ac:dyDescent="0.25">
      <c r="A14" s="32"/>
      <c r="B14" s="129" t="s">
        <v>73</v>
      </c>
      <c r="C14" s="173">
        <v>7.2401310118945014E-3</v>
      </c>
      <c r="D14" s="173">
        <v>7.0991914809702232E-3</v>
      </c>
      <c r="E14" s="173">
        <v>7.0078572945423655E-3</v>
      </c>
      <c r="F14" s="173">
        <v>9.0322580645161299E-3</v>
      </c>
      <c r="G14" s="173">
        <v>1.0935059138585137E-2</v>
      </c>
      <c r="H14" s="173">
        <v>1.288135593220339E-2</v>
      </c>
      <c r="I14" s="173">
        <v>1.3943248532289627E-2</v>
      </c>
      <c r="J14" s="173">
        <v>1.3261163734776725E-2</v>
      </c>
      <c r="K14" s="173">
        <v>1.3477088948787063E-2</v>
      </c>
      <c r="L14" s="173">
        <v>1.3675213675213675E-2</v>
      </c>
      <c r="M14" s="174">
        <v>1.2180746561886051E-2</v>
      </c>
    </row>
    <row r="15" spans="1:13" x14ac:dyDescent="0.25">
      <c r="A15" s="32"/>
      <c r="B15" s="129" t="s">
        <v>67</v>
      </c>
      <c r="C15" s="173">
        <v>5.688674366488536E-3</v>
      </c>
      <c r="D15" s="173">
        <v>5.915992900808519E-3</v>
      </c>
      <c r="E15" s="173">
        <v>5.9460607347632194E-3</v>
      </c>
      <c r="F15" s="173">
        <v>6.4516129032258064E-3</v>
      </c>
      <c r="G15" s="173">
        <v>7.1412631109127427E-3</v>
      </c>
      <c r="H15" s="173">
        <v>8.1355932203389832E-3</v>
      </c>
      <c r="I15" s="173">
        <v>9.5401174168297451E-3</v>
      </c>
      <c r="J15" s="173">
        <v>9.2016238159675235E-3</v>
      </c>
      <c r="K15" s="173">
        <v>8.6852351003294404E-3</v>
      </c>
      <c r="L15" s="173">
        <v>8.2051282051282051E-3</v>
      </c>
      <c r="M15" s="174">
        <v>1.1787819253438114E-2</v>
      </c>
    </row>
    <row r="16" spans="1:13" x14ac:dyDescent="0.25">
      <c r="A16" s="32"/>
      <c r="B16" s="129" t="s">
        <v>74</v>
      </c>
      <c r="C16" s="173">
        <v>3.499396655749009E-2</v>
      </c>
      <c r="D16" s="173">
        <v>3.9242752908696513E-2</v>
      </c>
      <c r="E16" s="173">
        <v>4.1410065831386705E-2</v>
      </c>
      <c r="F16" s="173">
        <v>0.04</v>
      </c>
      <c r="G16" s="173">
        <v>3.9500111582236111E-2</v>
      </c>
      <c r="H16" s="173">
        <v>3.8644067796610171E-2</v>
      </c>
      <c r="I16" s="173">
        <v>4.1340508806262229E-2</v>
      </c>
      <c r="J16" s="173">
        <v>3.8430311231393774E-2</v>
      </c>
      <c r="K16" s="173">
        <v>3.8933812518718178E-2</v>
      </c>
      <c r="L16" s="173">
        <v>3.9658119658119662E-2</v>
      </c>
      <c r="M16" s="174">
        <v>3.732809430255403E-2</v>
      </c>
    </row>
    <row r="17" spans="1:13" x14ac:dyDescent="0.25">
      <c r="A17" s="32"/>
      <c r="B17" s="129" t="s">
        <v>70</v>
      </c>
      <c r="C17" s="173">
        <v>2.6547147043613169E-2</v>
      </c>
      <c r="D17" s="173">
        <v>2.6030368763557483E-2</v>
      </c>
      <c r="E17" s="173">
        <v>2.6332554682522828E-2</v>
      </c>
      <c r="F17" s="173">
        <v>3.2258064516129031E-2</v>
      </c>
      <c r="G17" s="173">
        <v>2.9234545860299041E-2</v>
      </c>
      <c r="H17" s="173">
        <v>2.8248587570621469E-2</v>
      </c>
      <c r="I17" s="173">
        <v>3.204500978473581E-2</v>
      </c>
      <c r="J17" s="173">
        <v>2.8416779431664412E-2</v>
      </c>
      <c r="K17" s="173">
        <v>3.9532794249775384E-2</v>
      </c>
      <c r="L17" s="173">
        <v>0.04</v>
      </c>
      <c r="M17" s="174">
        <v>3.9685658153241647E-2</v>
      </c>
    </row>
    <row r="18" spans="1:13" x14ac:dyDescent="0.25">
      <c r="A18" s="32"/>
      <c r="B18" s="129" t="s">
        <v>64</v>
      </c>
      <c r="C18" s="173">
        <v>2.2409929322530598E-2</v>
      </c>
      <c r="D18" s="173">
        <v>2.425557089331493E-2</v>
      </c>
      <c r="E18" s="173">
        <v>2.4208961562964537E-2</v>
      </c>
      <c r="F18" s="173">
        <v>2.2150537634408603E-2</v>
      </c>
      <c r="G18" s="173">
        <v>2.1200624860522203E-2</v>
      </c>
      <c r="H18" s="173">
        <v>2.1016949152542375E-2</v>
      </c>
      <c r="I18" s="173">
        <v>1.8835616438356163E-2</v>
      </c>
      <c r="J18" s="173">
        <v>1.8403247631935047E-2</v>
      </c>
      <c r="K18" s="173">
        <v>2.0065887990416292E-2</v>
      </c>
      <c r="L18" s="173">
        <v>1.7435897435897435E-2</v>
      </c>
      <c r="M18" s="174">
        <v>1.2966601178781925E-2</v>
      </c>
    </row>
    <row r="19" spans="1:13" ht="18.75" customHeight="1" x14ac:dyDescent="0.25">
      <c r="A19" s="155" t="s">
        <v>113</v>
      </c>
      <c r="B19" s="128" t="s">
        <v>76</v>
      </c>
      <c r="C19" s="177">
        <v>9.9890037387288327E-2</v>
      </c>
      <c r="D19" s="177">
        <v>9.9729285507106261E-2</v>
      </c>
      <c r="E19" s="177">
        <v>9.755718869682227E-2</v>
      </c>
      <c r="F19" s="177">
        <v>9.8954362269905241E-2</v>
      </c>
      <c r="G19" s="177">
        <v>0.10158040068151107</v>
      </c>
      <c r="H19" s="177">
        <v>0.10365892868625812</v>
      </c>
      <c r="I19" s="177">
        <v>0.10382631126397249</v>
      </c>
      <c r="J19" s="177">
        <v>0.10365010974717502</v>
      </c>
      <c r="K19" s="177">
        <v>0.10130272387719778</v>
      </c>
      <c r="L19" s="177">
        <v>0.10793453490781023</v>
      </c>
      <c r="M19" s="178">
        <v>0.10925173320583313</v>
      </c>
    </row>
    <row r="20" spans="1:13" x14ac:dyDescent="0.25">
      <c r="A20" s="32"/>
      <c r="B20" s="129" t="s">
        <v>75</v>
      </c>
      <c r="C20" s="173">
        <v>7.3455025291400923E-3</v>
      </c>
      <c r="D20" s="173">
        <v>7.4446485545779754E-3</v>
      </c>
      <c r="E20" s="173">
        <v>7.1938722699513508E-3</v>
      </c>
      <c r="F20" s="173">
        <v>6.6441564099771269E-3</v>
      </c>
      <c r="G20" s="173">
        <v>7.5788731566887963E-3</v>
      </c>
      <c r="H20" s="173">
        <v>8.0380682914282034E-3</v>
      </c>
      <c r="I20" s="173">
        <v>7.0220693608483804E-3</v>
      </c>
      <c r="J20" s="173">
        <v>7.6416551499878058E-3</v>
      </c>
      <c r="K20" s="173">
        <v>8.1078618930491026E-3</v>
      </c>
      <c r="L20" s="173">
        <v>8.1831365237207375E-3</v>
      </c>
      <c r="M20" s="174">
        <v>8.7257948840545069E-3</v>
      </c>
    </row>
    <row r="21" spans="1:13" x14ac:dyDescent="0.25">
      <c r="A21" s="32"/>
      <c r="B21" s="129" t="s">
        <v>68</v>
      </c>
      <c r="C21" s="173">
        <v>2.8106443809104903E-2</v>
      </c>
      <c r="D21" s="173">
        <v>2.7796577395339844E-2</v>
      </c>
      <c r="E21" s="173">
        <v>2.7792154021322846E-2</v>
      </c>
      <c r="F21" s="173">
        <v>2.7066768325890427E-2</v>
      </c>
      <c r="G21" s="173">
        <v>2.7025439163386403E-2</v>
      </c>
      <c r="H21" s="173">
        <v>2.7007909459198766E-2</v>
      </c>
      <c r="I21" s="173">
        <v>2.9736314130123245E-2</v>
      </c>
      <c r="J21" s="173">
        <v>2.8778148118039183E-2</v>
      </c>
      <c r="K21" s="173">
        <v>3.0609456135556164E-2</v>
      </c>
      <c r="L21" s="173">
        <v>3.0246529935777915E-2</v>
      </c>
      <c r="M21" s="174">
        <v>3.0121922065503227E-2</v>
      </c>
    </row>
    <row r="22" spans="1:13" x14ac:dyDescent="0.25">
      <c r="A22" s="32"/>
      <c r="B22" s="129" t="s">
        <v>72</v>
      </c>
      <c r="C22" s="173">
        <v>0.20316692324609634</v>
      </c>
      <c r="D22" s="173">
        <v>0.20588804022043894</v>
      </c>
      <c r="E22" s="173">
        <v>0.20443018321084774</v>
      </c>
      <c r="F22" s="173">
        <v>0.19600261409432523</v>
      </c>
      <c r="G22" s="173">
        <v>0.19487691674989718</v>
      </c>
      <c r="H22" s="173">
        <v>0.18629027072214005</v>
      </c>
      <c r="I22" s="173">
        <v>0.18178561192318715</v>
      </c>
      <c r="J22" s="173">
        <v>0.18087960328428582</v>
      </c>
      <c r="K22" s="173">
        <v>0.17800856335975221</v>
      </c>
      <c r="L22" s="173">
        <v>0.17650714729645742</v>
      </c>
      <c r="M22" s="174">
        <v>0.17164714319866126</v>
      </c>
    </row>
    <row r="23" spans="1:13" x14ac:dyDescent="0.25">
      <c r="A23" s="32"/>
      <c r="B23" s="129" t="s">
        <v>69</v>
      </c>
      <c r="C23" s="173">
        <v>1.8429733890477237E-2</v>
      </c>
      <c r="D23" s="173">
        <v>1.8514937638982886E-2</v>
      </c>
      <c r="E23" s="173">
        <v>1.9770210123175654E-2</v>
      </c>
      <c r="F23" s="173">
        <v>2.0749373706567913E-2</v>
      </c>
      <c r="G23" s="173">
        <v>2.1150343693085012E-2</v>
      </c>
      <c r="H23" s="173">
        <v>2.1091891196707607E-2</v>
      </c>
      <c r="I23" s="173">
        <v>2.1782745772427628E-2</v>
      </c>
      <c r="J23" s="173">
        <v>2.1217787171774652E-2</v>
      </c>
      <c r="K23" s="173">
        <v>2.0497403662202787E-2</v>
      </c>
      <c r="L23" s="173">
        <v>1.885228920654651E-2</v>
      </c>
      <c r="M23" s="174">
        <v>1.912502988285919E-2</v>
      </c>
    </row>
    <row r="24" spans="1:13" x14ac:dyDescent="0.25">
      <c r="A24" s="32"/>
      <c r="B24" s="129" t="s">
        <v>63</v>
      </c>
      <c r="C24" s="173">
        <v>8.5770837915108856E-3</v>
      </c>
      <c r="D24" s="173">
        <v>9.0399303877018271E-3</v>
      </c>
      <c r="E24" s="173">
        <v>9.8333505848255866E-3</v>
      </c>
      <c r="F24" s="173">
        <v>9.9117743165232537E-3</v>
      </c>
      <c r="G24" s="173">
        <v>1.0751424710651549E-2</v>
      </c>
      <c r="H24" s="173">
        <v>1.0803163783679506E-2</v>
      </c>
      <c r="I24" s="173">
        <v>1.1751218114072801E-2</v>
      </c>
      <c r="J24" s="173">
        <v>1.1218600113811886E-2</v>
      </c>
      <c r="K24" s="173">
        <v>1.3847134918465884E-2</v>
      </c>
      <c r="L24" s="173">
        <v>1.4294592914853946E-2</v>
      </c>
      <c r="M24" s="174">
        <v>1.4941429595983744E-2</v>
      </c>
    </row>
    <row r="25" spans="1:13" x14ac:dyDescent="0.25">
      <c r="A25" s="32"/>
      <c r="B25" s="129" t="s">
        <v>65</v>
      </c>
      <c r="C25" s="173">
        <v>0.13292280624587641</v>
      </c>
      <c r="D25" s="173">
        <v>0.11321666827806245</v>
      </c>
      <c r="E25" s="173">
        <v>0.10604492288582962</v>
      </c>
      <c r="F25" s="173">
        <v>0.10265766256399085</v>
      </c>
      <c r="G25" s="173">
        <v>9.2826508430761998E-2</v>
      </c>
      <c r="H25" s="173">
        <v>8.9190405761687352E-2</v>
      </c>
      <c r="I25" s="173">
        <v>8.5411292633992553E-2</v>
      </c>
      <c r="J25" s="173">
        <v>8.0156084871148683E-2</v>
      </c>
      <c r="K25" s="173">
        <v>8.280951079529926E-2</v>
      </c>
      <c r="L25" s="173">
        <v>7.851667702506733E-2</v>
      </c>
      <c r="M25" s="174">
        <v>7.6380588094668897E-2</v>
      </c>
    </row>
    <row r="26" spans="1:13" x14ac:dyDescent="0.25">
      <c r="A26" s="32"/>
      <c r="B26" s="129" t="s">
        <v>71</v>
      </c>
      <c r="C26" s="173">
        <v>0.15183637563228503</v>
      </c>
      <c r="D26" s="173">
        <v>0.15952818331238519</v>
      </c>
      <c r="E26" s="173">
        <v>0.16292309284753131</v>
      </c>
      <c r="F26" s="173">
        <v>0.16948044875285917</v>
      </c>
      <c r="G26" s="173">
        <v>0.1679689794959168</v>
      </c>
      <c r="H26" s="173">
        <v>0.16828499774934089</v>
      </c>
      <c r="I26" s="173">
        <v>0.16917454858125539</v>
      </c>
      <c r="J26" s="173">
        <v>0.1703926510039834</v>
      </c>
      <c r="K26" s="173">
        <v>0.16571012116243053</v>
      </c>
      <c r="L26" s="173">
        <v>0.16583799461363166</v>
      </c>
      <c r="M26" s="174">
        <v>0.17069089170451829</v>
      </c>
    </row>
    <row r="27" spans="1:13" x14ac:dyDescent="0.25">
      <c r="A27" s="32"/>
      <c r="B27" s="129" t="s">
        <v>66</v>
      </c>
      <c r="C27" s="173">
        <v>2.6391027050802728E-3</v>
      </c>
      <c r="D27" s="173">
        <v>2.3204099390892389E-3</v>
      </c>
      <c r="E27" s="173">
        <v>2.432460407825277E-3</v>
      </c>
      <c r="F27" s="173">
        <v>2.1239516392549829E-3</v>
      </c>
      <c r="G27" s="173">
        <v>2.291287233417543E-3</v>
      </c>
      <c r="H27" s="173">
        <v>2.8937045849141536E-3</v>
      </c>
      <c r="I27" s="173">
        <v>3.0811120664946978E-3</v>
      </c>
      <c r="J27" s="173">
        <v>2.8452971303146086E-3</v>
      </c>
      <c r="K27" s="173">
        <v>3.1884850141204336E-3</v>
      </c>
      <c r="L27" s="173">
        <v>3.8326082452869279E-3</v>
      </c>
      <c r="M27" s="174">
        <v>4.0640688501075786E-3</v>
      </c>
    </row>
    <row r="28" spans="1:13" x14ac:dyDescent="0.25">
      <c r="A28" s="32"/>
      <c r="B28" s="129" t="s">
        <v>73</v>
      </c>
      <c r="C28" s="173">
        <v>2.0672971189795468E-3</v>
      </c>
      <c r="D28" s="173">
        <v>3.3355892874407812E-3</v>
      </c>
      <c r="E28" s="173">
        <v>4.1403581409791947E-3</v>
      </c>
      <c r="F28" s="173">
        <v>5.1192680535889334E-3</v>
      </c>
      <c r="G28" s="173">
        <v>6.051348334410434E-3</v>
      </c>
      <c r="H28" s="173">
        <v>6.8805864574625428E-3</v>
      </c>
      <c r="I28" s="173">
        <v>8.0252221266838633E-3</v>
      </c>
      <c r="J28" s="173">
        <v>7.8855377611576297E-3</v>
      </c>
      <c r="K28" s="173">
        <v>7.9256627493850783E-3</v>
      </c>
      <c r="L28" s="173">
        <v>7.8723845038326089E-3</v>
      </c>
      <c r="M28" s="174">
        <v>6.5742290222328475E-3</v>
      </c>
    </row>
    <row r="29" spans="1:13" x14ac:dyDescent="0.25">
      <c r="A29" s="32"/>
      <c r="B29" s="129" t="s">
        <v>67</v>
      </c>
      <c r="C29" s="173">
        <v>0.25766439410600395</v>
      </c>
      <c r="D29" s="173">
        <v>0.26602533114183508</v>
      </c>
      <c r="E29" s="173">
        <v>0.26876099782631196</v>
      </c>
      <c r="F29" s="173">
        <v>0.27213811131685001</v>
      </c>
      <c r="G29" s="173">
        <v>0.278420774337583</v>
      </c>
      <c r="H29" s="173">
        <v>0.28203974020963279</v>
      </c>
      <c r="I29" s="173">
        <v>0.28475207795930069</v>
      </c>
      <c r="J29" s="173">
        <v>0.28770018697666855</v>
      </c>
      <c r="K29" s="173">
        <v>0.28924114056663935</v>
      </c>
      <c r="L29" s="173">
        <v>0.28837787445618396</v>
      </c>
      <c r="M29" s="174">
        <v>0.28974420272531676</v>
      </c>
    </row>
    <row r="30" spans="1:13" x14ac:dyDescent="0.25">
      <c r="A30" s="32"/>
      <c r="B30" s="129" t="s">
        <v>74</v>
      </c>
      <c r="C30" s="173">
        <v>2.5951176599956015E-2</v>
      </c>
      <c r="D30" s="173">
        <v>2.5041090592671372E-2</v>
      </c>
      <c r="E30" s="173">
        <v>2.4428113031777249E-2</v>
      </c>
      <c r="F30" s="173">
        <v>2.3526848927132121E-2</v>
      </c>
      <c r="G30" s="173">
        <v>2.3559132835908582E-2</v>
      </c>
      <c r="H30" s="173">
        <v>2.4435727605941739E-2</v>
      </c>
      <c r="I30" s="173">
        <v>2.5150472914875321E-2</v>
      </c>
      <c r="J30" s="173">
        <v>2.6827087228680595E-2</v>
      </c>
      <c r="K30" s="173">
        <v>2.7512070693267741E-2</v>
      </c>
      <c r="L30" s="173">
        <v>2.7449761756784753E-2</v>
      </c>
      <c r="M30" s="174">
        <v>2.5699258905092039E-2</v>
      </c>
    </row>
    <row r="31" spans="1:13" x14ac:dyDescent="0.25">
      <c r="A31" s="32"/>
      <c r="B31" s="129" t="s">
        <v>70</v>
      </c>
      <c r="C31" s="173">
        <v>2.0409060919287441E-2</v>
      </c>
      <c r="D31" s="173">
        <v>2.0883689451803151E-2</v>
      </c>
      <c r="E31" s="173">
        <v>2.3341269019770211E-2</v>
      </c>
      <c r="F31" s="173">
        <v>2.4561594597538393E-2</v>
      </c>
      <c r="G31" s="173">
        <v>2.6437929616356267E-2</v>
      </c>
      <c r="H31" s="173">
        <v>2.7779564015175874E-2</v>
      </c>
      <c r="I31" s="173">
        <v>2.6368586987675552E-2</v>
      </c>
      <c r="J31" s="173">
        <v>2.8290382895699538E-2</v>
      </c>
      <c r="K31" s="173">
        <v>2.896966384257994E-2</v>
      </c>
      <c r="L31" s="173">
        <v>3.0453697949036667E-2</v>
      </c>
      <c r="M31" s="174">
        <v>3.0600047812574707E-2</v>
      </c>
    </row>
    <row r="32" spans="1:13" x14ac:dyDescent="0.25">
      <c r="A32" s="36"/>
      <c r="B32" s="130" t="s">
        <v>64</v>
      </c>
      <c r="C32" s="175">
        <v>4.099406201891357E-2</v>
      </c>
      <c r="D32" s="175">
        <v>4.1235618292565022E-2</v>
      </c>
      <c r="E32" s="175">
        <v>4.135182693302971E-2</v>
      </c>
      <c r="F32" s="175">
        <v>4.106306502559634E-2</v>
      </c>
      <c r="G32" s="175">
        <v>3.9480641560425356E-2</v>
      </c>
      <c r="H32" s="175">
        <v>4.1605041476432382E-2</v>
      </c>
      <c r="I32" s="175">
        <v>4.2132416165090281E-2</v>
      </c>
      <c r="J32" s="175">
        <v>4.2516868547272581E-2</v>
      </c>
      <c r="K32" s="175">
        <v>4.2270201330053749E-2</v>
      </c>
      <c r="L32" s="175">
        <v>4.1640770665009326E-2</v>
      </c>
      <c r="M32" s="176">
        <v>4.243366005259383E-2</v>
      </c>
    </row>
    <row r="33" spans="1:13" x14ac:dyDescent="0.25">
      <c r="A33" s="32" t="s">
        <v>33</v>
      </c>
      <c r="B33" s="129" t="s">
        <v>76</v>
      </c>
      <c r="C33" s="173">
        <v>0.11350531107738998</v>
      </c>
      <c r="D33" s="173">
        <v>0.11378879163351142</v>
      </c>
      <c r="E33" s="173">
        <v>0.11409642988590357</v>
      </c>
      <c r="F33" s="173">
        <v>0.11511643204841468</v>
      </c>
      <c r="G33" s="173">
        <v>0.11223914269599548</v>
      </c>
      <c r="H33" s="173">
        <v>0.11446249033255994</v>
      </c>
      <c r="I33" s="173">
        <v>0.11074693807141625</v>
      </c>
      <c r="J33" s="173">
        <v>0.11812706430930639</v>
      </c>
      <c r="K33" s="173">
        <v>0.12201009436032477</v>
      </c>
      <c r="L33" s="173">
        <v>0.12515739108536891</v>
      </c>
      <c r="M33" s="174">
        <v>0.13176470588235295</v>
      </c>
    </row>
    <row r="34" spans="1:13" x14ac:dyDescent="0.25">
      <c r="A34" s="32"/>
      <c r="B34" s="129" t="s">
        <v>75</v>
      </c>
      <c r="C34" s="173">
        <v>1.0925644916540212E-2</v>
      </c>
      <c r="D34" s="173">
        <v>1.2504262816869387E-2</v>
      </c>
      <c r="E34" s="173">
        <v>9.8147466568519193E-3</v>
      </c>
      <c r="F34" s="173">
        <v>9.9986843836337332E-3</v>
      </c>
      <c r="G34" s="173">
        <v>1.1139311900733221E-2</v>
      </c>
      <c r="H34" s="173">
        <v>1.1136890951276101E-2</v>
      </c>
      <c r="I34" s="173">
        <v>1.2247714335000862E-2</v>
      </c>
      <c r="J34" s="173">
        <v>1.1268700213716728E-2</v>
      </c>
      <c r="K34" s="173">
        <v>9.8749177090190921E-3</v>
      </c>
      <c r="L34" s="173">
        <v>1.0073029463611181E-2</v>
      </c>
      <c r="M34" s="174">
        <v>1.1176470588235295E-2</v>
      </c>
    </row>
    <row r="35" spans="1:13" x14ac:dyDescent="0.25">
      <c r="A35" s="32"/>
      <c r="B35" s="129" t="s">
        <v>68</v>
      </c>
      <c r="C35" s="173">
        <v>3.3383915022761758E-2</v>
      </c>
      <c r="D35" s="173">
        <v>3.432988518813232E-2</v>
      </c>
      <c r="E35" s="173">
        <v>3.5087719298245612E-2</v>
      </c>
      <c r="F35" s="173">
        <v>3.4074463886330744E-2</v>
      </c>
      <c r="G35" s="173">
        <v>3.2994923857868022E-2</v>
      </c>
      <c r="H35" s="173">
        <v>3.1090487238979118E-2</v>
      </c>
      <c r="I35" s="173">
        <v>2.9670519234086597E-2</v>
      </c>
      <c r="J35" s="173">
        <v>3.1863221293957647E-2</v>
      </c>
      <c r="K35" s="173">
        <v>3.0721966205837174E-2</v>
      </c>
      <c r="L35" s="173">
        <v>3.0470914127423823E-2</v>
      </c>
      <c r="M35" s="174">
        <v>3.3235294117647057E-2</v>
      </c>
    </row>
    <row r="36" spans="1:13" x14ac:dyDescent="0.25">
      <c r="A36" s="32"/>
      <c r="B36" s="129" t="s">
        <v>72</v>
      </c>
      <c r="C36" s="173">
        <v>0.14314618108244814</v>
      </c>
      <c r="D36" s="173">
        <v>0.15243833124928954</v>
      </c>
      <c r="E36" s="173">
        <v>0.15617715617715619</v>
      </c>
      <c r="F36" s="173">
        <v>0.16076831995790028</v>
      </c>
      <c r="G36" s="173">
        <v>0.16173152848279751</v>
      </c>
      <c r="H36" s="173">
        <v>0.16303170920340293</v>
      </c>
      <c r="I36" s="173">
        <v>0.16111781956184235</v>
      </c>
      <c r="J36" s="173">
        <v>0.15445890810180687</v>
      </c>
      <c r="K36" s="173">
        <v>0.14812376563528637</v>
      </c>
      <c r="L36" s="173">
        <v>0.15159909342734829</v>
      </c>
      <c r="M36" s="174">
        <v>0.14147058823529413</v>
      </c>
    </row>
    <row r="37" spans="1:13" x14ac:dyDescent="0.25">
      <c r="A37" s="32"/>
      <c r="B37" s="129" t="s">
        <v>69</v>
      </c>
      <c r="C37" s="173">
        <v>4.9570055639858368E-3</v>
      </c>
      <c r="D37" s="173">
        <v>5.9111060588837106E-3</v>
      </c>
      <c r="E37" s="173">
        <v>6.379585326953748E-3</v>
      </c>
      <c r="F37" s="173">
        <v>6.3149585580844622E-3</v>
      </c>
      <c r="G37" s="173">
        <v>6.9091934574168077E-3</v>
      </c>
      <c r="H37" s="173">
        <v>7.5792730085073468E-3</v>
      </c>
      <c r="I37" s="173">
        <v>8.2801449025357941E-3</v>
      </c>
      <c r="J37" s="173">
        <v>8.3543811929279194E-3</v>
      </c>
      <c r="K37" s="173">
        <v>9.8749177090190921E-3</v>
      </c>
      <c r="L37" s="173">
        <v>8.8139007806597829E-3</v>
      </c>
      <c r="M37" s="174">
        <v>8.8235294117647058E-3</v>
      </c>
    </row>
    <row r="38" spans="1:13" x14ac:dyDescent="0.25">
      <c r="A38" s="32"/>
      <c r="B38" s="129" t="s">
        <v>63</v>
      </c>
      <c r="C38" s="173">
        <v>5.43247344461305E-2</v>
      </c>
      <c r="D38" s="173">
        <v>6.0361486870524041E-2</v>
      </c>
      <c r="E38" s="173">
        <v>7.066617592933383E-2</v>
      </c>
      <c r="F38" s="173">
        <v>7.5384817787133268E-2</v>
      </c>
      <c r="G38" s="173">
        <v>8.4461364918217707E-2</v>
      </c>
      <c r="H38" s="173">
        <v>9.3271461716937357E-2</v>
      </c>
      <c r="I38" s="173">
        <v>9.9879247886838024E-2</v>
      </c>
      <c r="J38" s="173">
        <v>0.10744122789974743</v>
      </c>
      <c r="K38" s="173">
        <v>0.11367127496159754</v>
      </c>
      <c r="L38" s="173">
        <v>0.11735079325107026</v>
      </c>
      <c r="M38" s="174">
        <v>0.11323529411764706</v>
      </c>
    </row>
    <row r="39" spans="1:13" x14ac:dyDescent="0.25">
      <c r="A39" s="32"/>
      <c r="B39" s="129" t="s">
        <v>65</v>
      </c>
      <c r="C39" s="173">
        <v>0.46707132018209407</v>
      </c>
      <c r="D39" s="173">
        <v>0.42116630669546434</v>
      </c>
      <c r="E39" s="173">
        <v>0.39921482026745186</v>
      </c>
      <c r="F39" s="173">
        <v>0.37508222602289171</v>
      </c>
      <c r="G39" s="173">
        <v>0.35279187817258884</v>
      </c>
      <c r="H39" s="173">
        <v>0.33271461716937356</v>
      </c>
      <c r="I39" s="173">
        <v>0.32240814214248747</v>
      </c>
      <c r="J39" s="173">
        <v>0.30697493685642124</v>
      </c>
      <c r="K39" s="173">
        <v>0.2999780557384244</v>
      </c>
      <c r="L39" s="173">
        <v>0.2880886426592798</v>
      </c>
      <c r="M39" s="174">
        <v>0.28676470588235292</v>
      </c>
    </row>
    <row r="40" spans="1:13" x14ac:dyDescent="0.25">
      <c r="A40" s="32"/>
      <c r="B40" s="129" t="s">
        <v>71</v>
      </c>
      <c r="C40" s="173">
        <v>1.8108244815376835E-2</v>
      </c>
      <c r="D40" s="173">
        <v>2.0347845856542004E-2</v>
      </c>
      <c r="E40" s="173">
        <v>1.9384124647282543E-2</v>
      </c>
      <c r="F40" s="173">
        <v>1.9734245494013945E-2</v>
      </c>
      <c r="G40" s="173">
        <v>1.9599548787366045E-2</v>
      </c>
      <c r="H40" s="173">
        <v>2.0262954369682909E-2</v>
      </c>
      <c r="I40" s="173">
        <v>2.1217871312747973E-2</v>
      </c>
      <c r="J40" s="173">
        <v>2.020594521080241E-2</v>
      </c>
      <c r="K40" s="173">
        <v>2.0627605881062102E-2</v>
      </c>
      <c r="L40" s="173">
        <v>2.09015361369932E-2</v>
      </c>
      <c r="M40" s="174">
        <v>1.7647058823529412E-2</v>
      </c>
    </row>
    <row r="41" spans="1:13" x14ac:dyDescent="0.25">
      <c r="A41" s="32"/>
      <c r="B41" s="129" t="s">
        <v>66</v>
      </c>
      <c r="C41" s="173">
        <v>1.163378856853819E-2</v>
      </c>
      <c r="D41" s="173">
        <v>1.2276912583835398E-2</v>
      </c>
      <c r="E41" s="173">
        <v>1.3863329652803336E-2</v>
      </c>
      <c r="F41" s="173">
        <v>1.460334166557032E-2</v>
      </c>
      <c r="G41" s="173">
        <v>1.4664410603496898E-2</v>
      </c>
      <c r="H41" s="173">
        <v>1.6705336426914155E-2</v>
      </c>
      <c r="I41" s="173">
        <v>1.6905295842677248E-2</v>
      </c>
      <c r="J41" s="173">
        <v>1.9040217602486885E-2</v>
      </c>
      <c r="K41" s="173">
        <v>1.7994294491990345E-2</v>
      </c>
      <c r="L41" s="173">
        <v>1.9390581717451522E-2</v>
      </c>
      <c r="M41" s="174">
        <v>1.9117647058823531E-2</v>
      </c>
    </row>
    <row r="42" spans="1:13" x14ac:dyDescent="0.25">
      <c r="A42" s="32"/>
      <c r="B42" s="129" t="s">
        <v>73</v>
      </c>
      <c r="C42" s="173">
        <v>4.9570055639858368E-3</v>
      </c>
      <c r="D42" s="173">
        <v>6.1384562919176988E-3</v>
      </c>
      <c r="E42" s="173">
        <v>6.6249539933750457E-3</v>
      </c>
      <c r="F42" s="173">
        <v>1.0130246020260492E-2</v>
      </c>
      <c r="G42" s="173">
        <v>1.1280315848843767E-2</v>
      </c>
      <c r="H42" s="173">
        <v>1.0672853828306265E-2</v>
      </c>
      <c r="I42" s="173">
        <v>1.1557702259789547E-2</v>
      </c>
      <c r="J42" s="173">
        <v>1.1657276083155236E-2</v>
      </c>
      <c r="K42" s="173">
        <v>1.0752688172043012E-2</v>
      </c>
      <c r="L42" s="173">
        <v>1.1080332409972299E-2</v>
      </c>
      <c r="M42" s="174">
        <v>1.2058823529411764E-2</v>
      </c>
    </row>
    <row r="43" spans="1:13" x14ac:dyDescent="0.25">
      <c r="A43" s="32"/>
      <c r="B43" s="129" t="s">
        <v>67</v>
      </c>
      <c r="C43" s="173">
        <v>6.4441072331815882E-2</v>
      </c>
      <c r="D43" s="173">
        <v>7.4229851085597362E-2</v>
      </c>
      <c r="E43" s="173">
        <v>7.900871058765796E-2</v>
      </c>
      <c r="F43" s="173">
        <v>8.6962241810288124E-2</v>
      </c>
      <c r="G43" s="173">
        <v>8.8409475465313025E-2</v>
      </c>
      <c r="H43" s="173">
        <v>9.1724671307037903E-2</v>
      </c>
      <c r="I43" s="173">
        <v>9.7291702604795582E-2</v>
      </c>
      <c r="J43" s="173">
        <v>0.10102972605401205</v>
      </c>
      <c r="K43" s="173">
        <v>0.10621022602589422</v>
      </c>
      <c r="L43" s="173">
        <v>0.10073029463611181</v>
      </c>
      <c r="M43" s="174">
        <v>0.10882352941176471</v>
      </c>
    </row>
    <row r="44" spans="1:13" x14ac:dyDescent="0.25">
      <c r="A44" s="32"/>
      <c r="B44" s="129" t="s">
        <v>74</v>
      </c>
      <c r="C44" s="173">
        <v>4.9570055639858368E-3</v>
      </c>
      <c r="D44" s="173">
        <v>5.3427304762987378E-3</v>
      </c>
      <c r="E44" s="173">
        <v>5.1527419948472581E-3</v>
      </c>
      <c r="F44" s="173">
        <v>4.6046572819365876E-3</v>
      </c>
      <c r="G44" s="173">
        <v>4.9351381838691486E-3</v>
      </c>
      <c r="H44" s="173">
        <v>4.7950502706883219E-3</v>
      </c>
      <c r="I44" s="173">
        <v>4.140072451267897E-3</v>
      </c>
      <c r="J44" s="173">
        <v>4.6629104332620947E-3</v>
      </c>
      <c r="K44" s="173">
        <v>3.2916392363396972E-3</v>
      </c>
      <c r="L44" s="173">
        <v>3.777386048854193E-3</v>
      </c>
      <c r="M44" s="174">
        <v>3.2352941176470589E-3</v>
      </c>
    </row>
    <row r="45" spans="1:13" x14ac:dyDescent="0.25">
      <c r="A45" s="32"/>
      <c r="B45" s="129" t="s">
        <v>70</v>
      </c>
      <c r="C45" s="173">
        <v>3.9656044511886694E-2</v>
      </c>
      <c r="D45" s="173">
        <v>4.5470046606797772E-2</v>
      </c>
      <c r="E45" s="173">
        <v>4.8951048951048952E-2</v>
      </c>
      <c r="F45" s="173">
        <v>4.9598737008288381E-2</v>
      </c>
      <c r="G45" s="173">
        <v>5.8939650310208688E-2</v>
      </c>
      <c r="H45" s="173">
        <v>6.0479505027068829E-2</v>
      </c>
      <c r="I45" s="173">
        <v>6.6068656201483528E-2</v>
      </c>
      <c r="J45" s="173">
        <v>6.2366427044880511E-2</v>
      </c>
      <c r="K45" s="173">
        <v>6.5174456879525999E-2</v>
      </c>
      <c r="L45" s="173">
        <v>7.1266683455049107E-2</v>
      </c>
      <c r="M45" s="174">
        <v>7.0882352941176466E-2</v>
      </c>
    </row>
    <row r="46" spans="1:13" x14ac:dyDescent="0.25">
      <c r="A46" s="32"/>
      <c r="B46" s="129" t="s">
        <v>64</v>
      </c>
      <c r="C46" s="173">
        <v>2.8932726353060191E-2</v>
      </c>
      <c r="D46" s="173">
        <v>3.5693986586336254E-2</v>
      </c>
      <c r="E46" s="173">
        <v>3.5578456631088211E-2</v>
      </c>
      <c r="F46" s="173">
        <v>3.7626628075253257E-2</v>
      </c>
      <c r="G46" s="173">
        <v>3.9904117315284829E-2</v>
      </c>
      <c r="H46" s="173">
        <v>4.2072699149265272E-2</v>
      </c>
      <c r="I46" s="173">
        <v>3.8468173193030877E-2</v>
      </c>
      <c r="J46" s="173">
        <v>4.2549057703516614E-2</v>
      </c>
      <c r="K46" s="173">
        <v>4.1694096993636166E-2</v>
      </c>
      <c r="L46" s="173">
        <v>4.1299420800805842E-2</v>
      </c>
      <c r="M46" s="174">
        <v>4.176470588235294E-2</v>
      </c>
    </row>
    <row r="47" spans="1:13" x14ac:dyDescent="0.25">
      <c r="A47" s="155" t="s">
        <v>47</v>
      </c>
      <c r="B47" s="128" t="s">
        <v>76</v>
      </c>
      <c r="C47" s="177">
        <v>9.9764238739297684E-2</v>
      </c>
      <c r="D47" s="177">
        <v>9.6465191581219648E-2</v>
      </c>
      <c r="E47" s="177">
        <v>0.10628426824124843</v>
      </c>
      <c r="F47" s="177">
        <v>0.1146869514335869</v>
      </c>
      <c r="G47" s="177">
        <v>0.11070110701107011</v>
      </c>
      <c r="H47" s="177">
        <v>0.10657672849915684</v>
      </c>
      <c r="I47" s="177">
        <v>0.10644677661169415</v>
      </c>
      <c r="J47" s="177">
        <v>0.11016065094930107</v>
      </c>
      <c r="K47" s="177">
        <v>0.11408586589483839</v>
      </c>
      <c r="L47" s="177">
        <v>0.11318681318681319</v>
      </c>
      <c r="M47" s="178">
        <v>0.10828834550651001</v>
      </c>
    </row>
    <row r="48" spans="1:13" x14ac:dyDescent="0.25">
      <c r="A48" s="32"/>
      <c r="B48" s="129" t="s">
        <v>75</v>
      </c>
      <c r="C48" s="173">
        <v>9.3063655540389627E-3</v>
      </c>
      <c r="D48" s="173">
        <v>9.7139773340528864E-3</v>
      </c>
      <c r="E48" s="173">
        <v>8.9976100098411362E-3</v>
      </c>
      <c r="F48" s="173">
        <v>9.2159157401989471E-3</v>
      </c>
      <c r="G48" s="173">
        <v>1.107011070110701E-2</v>
      </c>
      <c r="H48" s="173">
        <v>9.2748735244519397E-3</v>
      </c>
      <c r="I48" s="173">
        <v>7.4962518740629685E-3</v>
      </c>
      <c r="J48" s="173">
        <v>9.1800542457750895E-3</v>
      </c>
      <c r="K48" s="173">
        <v>8.9242643511818626E-3</v>
      </c>
      <c r="L48" s="173">
        <v>1.0439560439560439E-2</v>
      </c>
      <c r="M48" s="174">
        <v>1.0479517307081613E-2</v>
      </c>
    </row>
    <row r="49" spans="1:13" x14ac:dyDescent="0.25">
      <c r="A49" s="32"/>
      <c r="B49" s="129" t="s">
        <v>68</v>
      </c>
      <c r="C49" s="173">
        <v>3.0028539521032387E-2</v>
      </c>
      <c r="D49" s="173">
        <v>2.8872099298434969E-2</v>
      </c>
      <c r="E49" s="173">
        <v>2.8820469562772389E-2</v>
      </c>
      <c r="F49" s="173">
        <v>2.9988297249853715E-2</v>
      </c>
      <c r="G49" s="173">
        <v>2.7367773677736778E-2</v>
      </c>
      <c r="H49" s="173">
        <v>2.8836424957841483E-2</v>
      </c>
      <c r="I49" s="173">
        <v>2.886056971514243E-2</v>
      </c>
      <c r="J49" s="173">
        <v>2.6705612351345713E-2</v>
      </c>
      <c r="K49" s="173">
        <v>2.4843222383019777E-2</v>
      </c>
      <c r="L49" s="173">
        <v>2.1703296703296703E-2</v>
      </c>
      <c r="M49" s="174">
        <v>2.5087329310892345E-2</v>
      </c>
    </row>
    <row r="50" spans="1:13" x14ac:dyDescent="0.25">
      <c r="A50" s="32"/>
      <c r="B50" s="129" t="s">
        <v>72</v>
      </c>
      <c r="C50" s="173">
        <v>0.16987219257972452</v>
      </c>
      <c r="D50" s="173">
        <v>0.18159740960604426</v>
      </c>
      <c r="E50" s="173">
        <v>0.16982988893575143</v>
      </c>
      <c r="F50" s="173">
        <v>0.16676418958455236</v>
      </c>
      <c r="G50" s="173">
        <v>0.1652829028290283</v>
      </c>
      <c r="H50" s="173">
        <v>0.16930860033726813</v>
      </c>
      <c r="I50" s="173">
        <v>0.16772863568215893</v>
      </c>
      <c r="J50" s="173">
        <v>0.1600250365115794</v>
      </c>
      <c r="K50" s="173">
        <v>0.15557163531114326</v>
      </c>
      <c r="L50" s="173">
        <v>0.14862637362637363</v>
      </c>
      <c r="M50" s="174">
        <v>0.14925373134328357</v>
      </c>
    </row>
    <row r="51" spans="1:13" x14ac:dyDescent="0.25">
      <c r="A51" s="32"/>
      <c r="B51" s="129" t="s">
        <v>69</v>
      </c>
      <c r="C51" s="173">
        <v>2.4320635314555156E-2</v>
      </c>
      <c r="D51" s="173">
        <v>2.5769023205612519E-2</v>
      </c>
      <c r="E51" s="173">
        <v>2.9523407844791228E-2</v>
      </c>
      <c r="F51" s="173">
        <v>2.8671737858396724E-2</v>
      </c>
      <c r="G51" s="173">
        <v>3.1211562115621157E-2</v>
      </c>
      <c r="H51" s="173">
        <v>3.0691399662731871E-2</v>
      </c>
      <c r="I51" s="173">
        <v>2.9235382308845578E-2</v>
      </c>
      <c r="J51" s="173">
        <v>2.941790110577926E-2</v>
      </c>
      <c r="K51" s="173">
        <v>2.9667149059334298E-2</v>
      </c>
      <c r="L51" s="173">
        <v>3.3516483516483515E-2</v>
      </c>
      <c r="M51" s="174">
        <v>3.366147983486821E-2</v>
      </c>
    </row>
    <row r="52" spans="1:13" x14ac:dyDescent="0.25">
      <c r="A52" s="32"/>
      <c r="B52" s="129" t="s">
        <v>63</v>
      </c>
      <c r="C52" s="173">
        <v>1.0299044546469785E-2</v>
      </c>
      <c r="D52" s="173">
        <v>1.4031300593631947E-2</v>
      </c>
      <c r="E52" s="173">
        <v>1.1247012512301421E-2</v>
      </c>
      <c r="F52" s="173">
        <v>1.4774722059684026E-2</v>
      </c>
      <c r="G52" s="173">
        <v>1.8142681426814269E-2</v>
      </c>
      <c r="H52" s="173">
        <v>1.9730185497470489E-2</v>
      </c>
      <c r="I52" s="173">
        <v>2.1926536731634184E-2</v>
      </c>
      <c r="J52" s="173">
        <v>2.2324222824953055E-2</v>
      </c>
      <c r="K52" s="173">
        <v>2.5808007718282681E-2</v>
      </c>
      <c r="L52" s="173">
        <v>2.5549450549450549E-2</v>
      </c>
      <c r="M52" s="174">
        <v>2.6675134963480469E-2</v>
      </c>
    </row>
    <row r="53" spans="1:13" x14ac:dyDescent="0.25">
      <c r="A53" s="32"/>
      <c r="B53" s="129" t="s">
        <v>65</v>
      </c>
      <c r="C53" s="173">
        <v>0.40402034991934482</v>
      </c>
      <c r="D53" s="173">
        <v>0.36548839719373988</v>
      </c>
      <c r="E53" s="173">
        <v>0.35399971882468717</v>
      </c>
      <c r="F53" s="173">
        <v>0.33586892919836159</v>
      </c>
      <c r="G53" s="173">
        <v>0.32641451414514144</v>
      </c>
      <c r="H53" s="173">
        <v>0.31973018549747051</v>
      </c>
      <c r="I53" s="173">
        <v>0.31784107946026985</v>
      </c>
      <c r="J53" s="173">
        <v>0.31274775714583769</v>
      </c>
      <c r="K53" s="173">
        <v>0.30607814761215629</v>
      </c>
      <c r="L53" s="173">
        <v>0.29862637362637362</v>
      </c>
      <c r="M53" s="174">
        <v>0.30993966338520162</v>
      </c>
    </row>
    <row r="54" spans="1:13" x14ac:dyDescent="0.25">
      <c r="A54" s="32"/>
      <c r="B54" s="129" t="s">
        <v>71</v>
      </c>
      <c r="C54" s="173">
        <v>6.2042437026926418E-2</v>
      </c>
      <c r="D54" s="173">
        <v>7.1910415542363729E-2</v>
      </c>
      <c r="E54" s="173">
        <v>7.240264304794039E-2</v>
      </c>
      <c r="F54" s="173">
        <v>7.6506729081334116E-2</v>
      </c>
      <c r="G54" s="173">
        <v>8.1334563345633451E-2</v>
      </c>
      <c r="H54" s="173">
        <v>7.9932546374367627E-2</v>
      </c>
      <c r="I54" s="173">
        <v>7.8523238380809601E-2</v>
      </c>
      <c r="J54" s="173">
        <v>7.9699561861047361E-2</v>
      </c>
      <c r="K54" s="173">
        <v>7.9835986493005301E-2</v>
      </c>
      <c r="L54" s="173">
        <v>8.4340659340659346E-2</v>
      </c>
      <c r="M54" s="174">
        <v>7.3356621149571297E-2</v>
      </c>
    </row>
    <row r="55" spans="1:13" x14ac:dyDescent="0.25">
      <c r="A55" s="32"/>
      <c r="B55" s="129" t="s">
        <v>66</v>
      </c>
      <c r="C55" s="173">
        <v>1.6999627745377839E-2</v>
      </c>
      <c r="D55" s="173">
        <v>2.0237452779276847E-2</v>
      </c>
      <c r="E55" s="173">
        <v>2.0666385491353859E-2</v>
      </c>
      <c r="F55" s="173">
        <v>2.3112931538911644E-2</v>
      </c>
      <c r="G55" s="173">
        <v>2.1832718327183271E-2</v>
      </c>
      <c r="H55" s="173">
        <v>2.2259696458684655E-2</v>
      </c>
      <c r="I55" s="173">
        <v>2.5112443778110945E-2</v>
      </c>
      <c r="J55" s="173">
        <v>2.461923638639683E-2</v>
      </c>
      <c r="K55" s="173">
        <v>2.5566811384466957E-2</v>
      </c>
      <c r="L55" s="173">
        <v>2.8021978021978023E-2</v>
      </c>
      <c r="M55" s="174">
        <v>2.9850746268656716E-2</v>
      </c>
    </row>
    <row r="56" spans="1:13" x14ac:dyDescent="0.25">
      <c r="A56" s="32"/>
      <c r="B56" s="129" t="s">
        <v>73</v>
      </c>
      <c r="C56" s="173">
        <v>4.2188857178309964E-3</v>
      </c>
      <c r="D56" s="173">
        <v>5.2617377226119805E-3</v>
      </c>
      <c r="E56" s="173">
        <v>6.3264445381695485E-3</v>
      </c>
      <c r="F56" s="173">
        <v>9.3622001170275016E-3</v>
      </c>
      <c r="G56" s="173">
        <v>1.0916359163591636E-2</v>
      </c>
      <c r="H56" s="173">
        <v>9.7807757166947732E-3</v>
      </c>
      <c r="I56" s="173">
        <v>9.9325337331334328E-3</v>
      </c>
      <c r="J56" s="173">
        <v>1.2309618193198415E-2</v>
      </c>
      <c r="K56" s="173">
        <v>1.2059816690786301E-2</v>
      </c>
      <c r="L56" s="173">
        <v>1.2087912087912088E-2</v>
      </c>
      <c r="M56" s="174">
        <v>1.2702445220704985E-2</v>
      </c>
    </row>
    <row r="57" spans="1:13" x14ac:dyDescent="0.25">
      <c r="A57" s="32"/>
      <c r="B57" s="129" t="s">
        <v>67</v>
      </c>
      <c r="C57" s="173">
        <v>9.7902965628489894E-2</v>
      </c>
      <c r="D57" s="173">
        <v>0.10887749595250945</v>
      </c>
      <c r="E57" s="173">
        <v>0.11528187825108956</v>
      </c>
      <c r="F57" s="173">
        <v>0.12009947337624342</v>
      </c>
      <c r="G57" s="173">
        <v>0.12115621156211562</v>
      </c>
      <c r="H57" s="173">
        <v>0.12934232715008431</v>
      </c>
      <c r="I57" s="173">
        <v>0.13118440779610194</v>
      </c>
      <c r="J57" s="173">
        <v>0.13519716252868766</v>
      </c>
      <c r="K57" s="173">
        <v>0.13699951760733237</v>
      </c>
      <c r="L57" s="173">
        <v>0.14368131868131867</v>
      </c>
      <c r="M57" s="174">
        <v>0.14226738647189585</v>
      </c>
    </row>
    <row r="58" spans="1:13" x14ac:dyDescent="0.25">
      <c r="A58" s="32"/>
      <c r="B58" s="129" t="s">
        <v>74</v>
      </c>
      <c r="C58" s="173">
        <v>1.2036232783223725E-2</v>
      </c>
      <c r="D58" s="173">
        <v>1.2277388019427954E-2</v>
      </c>
      <c r="E58" s="173">
        <v>1.4199353296780542E-2</v>
      </c>
      <c r="F58" s="173">
        <v>1.2434172030427151E-2</v>
      </c>
      <c r="G58" s="173">
        <v>1.4452644526445265E-2</v>
      </c>
      <c r="H58" s="173">
        <v>1.4502529510961214E-2</v>
      </c>
      <c r="I58" s="173">
        <v>1.7241379310344827E-2</v>
      </c>
      <c r="J58" s="173">
        <v>1.5230544544126852E-2</v>
      </c>
      <c r="K58" s="173">
        <v>1.3506994693680656E-2</v>
      </c>
      <c r="L58" s="173">
        <v>1.5659340659340659E-2</v>
      </c>
      <c r="M58" s="174">
        <v>1.5878056525881232E-2</v>
      </c>
    </row>
    <row r="59" spans="1:13" x14ac:dyDescent="0.25">
      <c r="A59" s="32"/>
      <c r="B59" s="129" t="s">
        <v>70</v>
      </c>
      <c r="C59" s="173">
        <v>2.63059932994168E-2</v>
      </c>
      <c r="D59" s="173">
        <v>2.3880194279546681E-2</v>
      </c>
      <c r="E59" s="173">
        <v>2.6992830029523407E-2</v>
      </c>
      <c r="F59" s="173">
        <v>2.4868344060854301E-2</v>
      </c>
      <c r="G59" s="173">
        <v>2.4907749077490774E-2</v>
      </c>
      <c r="H59" s="173">
        <v>2.5801011804384485E-2</v>
      </c>
      <c r="I59" s="173">
        <v>2.2488755622188907E-2</v>
      </c>
      <c r="J59" s="173">
        <v>2.7748800333820156E-2</v>
      </c>
      <c r="K59" s="173">
        <v>3.014954172696575E-2</v>
      </c>
      <c r="L59" s="173">
        <v>2.7197802197802198E-2</v>
      </c>
      <c r="M59" s="174">
        <v>2.6992696093998094E-2</v>
      </c>
    </row>
    <row r="60" spans="1:13" x14ac:dyDescent="0.25">
      <c r="A60" s="36"/>
      <c r="B60" s="130" t="s">
        <v>64</v>
      </c>
      <c r="C60" s="175">
        <v>3.2882491624271003E-2</v>
      </c>
      <c r="D60" s="175">
        <v>3.5617916891527254E-2</v>
      </c>
      <c r="E60" s="175">
        <v>3.5428089413749475E-2</v>
      </c>
      <c r="F60" s="175">
        <v>3.3645406670567583E-2</v>
      </c>
      <c r="G60" s="175">
        <v>3.5209102091020912E-2</v>
      </c>
      <c r="H60" s="175">
        <v>3.4232715008431704E-2</v>
      </c>
      <c r="I60" s="175">
        <v>3.5982008995502246E-2</v>
      </c>
      <c r="J60" s="175">
        <v>3.4633841018151472E-2</v>
      </c>
      <c r="K60" s="175">
        <v>3.6903039073806078E-2</v>
      </c>
      <c r="L60" s="175">
        <v>3.7362637362637362E-2</v>
      </c>
      <c r="M60" s="176">
        <v>3.5566846617973963E-2</v>
      </c>
    </row>
    <row r="61" spans="1:13" x14ac:dyDescent="0.25">
      <c r="A61" s="32" t="s">
        <v>36</v>
      </c>
      <c r="B61" s="129" t="s">
        <v>76</v>
      </c>
      <c r="C61" s="173">
        <v>0.1440399937509764</v>
      </c>
      <c r="D61" s="173">
        <v>0.14232145900801091</v>
      </c>
      <c r="E61" s="173">
        <v>0.14405419860937779</v>
      </c>
      <c r="F61" s="173">
        <v>0.14152666179693207</v>
      </c>
      <c r="G61" s="173">
        <v>0.13713041900961365</v>
      </c>
      <c r="H61" s="173">
        <v>0.1383219954648526</v>
      </c>
      <c r="I61" s="173">
        <v>0.13668483747223906</v>
      </c>
      <c r="J61" s="173">
        <v>0.13766985965693918</v>
      </c>
      <c r="K61" s="173">
        <v>0.13169642857142858</v>
      </c>
      <c r="L61" s="173">
        <v>0.13480055020632736</v>
      </c>
      <c r="M61" s="174">
        <v>0.13255298956026573</v>
      </c>
    </row>
    <row r="62" spans="1:13" x14ac:dyDescent="0.25">
      <c r="A62" s="32"/>
      <c r="B62" s="129" t="s">
        <v>75</v>
      </c>
      <c r="C62" s="173">
        <v>1.6247461334166536E-2</v>
      </c>
      <c r="D62" s="173">
        <v>1.6874041247656384E-2</v>
      </c>
      <c r="E62" s="173">
        <v>1.6402210732750937E-2</v>
      </c>
      <c r="F62" s="173">
        <v>1.4791818845872899E-2</v>
      </c>
      <c r="G62" s="173">
        <v>1.4329766007618356E-2</v>
      </c>
      <c r="H62" s="173">
        <v>1.5306122448979591E-2</v>
      </c>
      <c r="I62" s="173">
        <v>1.5344235816676762E-2</v>
      </c>
      <c r="J62" s="173">
        <v>1.1361104923145467E-2</v>
      </c>
      <c r="K62" s="173">
        <v>1.3888888888888888E-2</v>
      </c>
      <c r="L62" s="173">
        <v>1.5130674002751032E-2</v>
      </c>
      <c r="M62" s="174">
        <v>1.518506801645049E-2</v>
      </c>
    </row>
    <row r="63" spans="1:13" x14ac:dyDescent="0.25">
      <c r="A63" s="32"/>
      <c r="B63" s="129" t="s">
        <v>68</v>
      </c>
      <c r="C63" s="173">
        <v>5.3741602874550855E-2</v>
      </c>
      <c r="D63" s="173">
        <v>5.7439918186466675E-2</v>
      </c>
      <c r="E63" s="173">
        <v>5.4733464075592798E-2</v>
      </c>
      <c r="F63" s="173">
        <v>5.0949598246895544E-2</v>
      </c>
      <c r="G63" s="173">
        <v>4.6617086885543259E-2</v>
      </c>
      <c r="H63" s="173">
        <v>4.5162509448223732E-2</v>
      </c>
      <c r="I63" s="173">
        <v>4.7849788007268322E-2</v>
      </c>
      <c r="J63" s="173">
        <v>4.4776119402985072E-2</v>
      </c>
      <c r="K63" s="173">
        <v>4.2906746031746032E-2</v>
      </c>
      <c r="L63" s="173">
        <v>4.4841815680880331E-2</v>
      </c>
      <c r="M63" s="174">
        <v>4.1126225877886745E-2</v>
      </c>
    </row>
    <row r="64" spans="1:13" x14ac:dyDescent="0.25">
      <c r="A64" s="32"/>
      <c r="B64" s="129" t="s">
        <v>72</v>
      </c>
      <c r="C64" s="173">
        <v>1.7809717231682551E-2</v>
      </c>
      <c r="D64" s="173">
        <v>1.7896710414181012E-2</v>
      </c>
      <c r="E64" s="173">
        <v>2.1215903013014799E-2</v>
      </c>
      <c r="F64" s="173">
        <v>2.0087655222790358E-2</v>
      </c>
      <c r="G64" s="173">
        <v>1.8683112642844186E-2</v>
      </c>
      <c r="H64" s="173">
        <v>1.6628873771730914E-2</v>
      </c>
      <c r="I64" s="173">
        <v>1.8170805572380374E-2</v>
      </c>
      <c r="J64" s="173">
        <v>1.871240810871018E-2</v>
      </c>
      <c r="K64" s="173">
        <v>1.8353174603174604E-2</v>
      </c>
      <c r="L64" s="173">
        <v>1.9532324621733151E-2</v>
      </c>
      <c r="M64" s="174">
        <v>1.7715912685858905E-2</v>
      </c>
    </row>
    <row r="65" spans="1:13" x14ac:dyDescent="0.25">
      <c r="A65" s="32"/>
      <c r="B65" s="129" t="s">
        <v>69</v>
      </c>
      <c r="C65" s="173">
        <v>2.5777222309014216E-2</v>
      </c>
      <c r="D65" s="173">
        <v>2.7441622635077552E-2</v>
      </c>
      <c r="E65" s="173">
        <v>3.244785166696381E-2</v>
      </c>
      <c r="F65" s="173">
        <v>3.4331628926223517E-2</v>
      </c>
      <c r="G65" s="173">
        <v>3.2105931434790493E-2</v>
      </c>
      <c r="H65" s="173">
        <v>3.250188964474679E-2</v>
      </c>
      <c r="I65" s="173">
        <v>3.290934786997779E-2</v>
      </c>
      <c r="J65" s="173">
        <v>3.1632880374248162E-2</v>
      </c>
      <c r="K65" s="173">
        <v>3.0753968253968252E-2</v>
      </c>
      <c r="L65" s="173">
        <v>3.1361760660247595E-2</v>
      </c>
      <c r="M65" s="174">
        <v>3.3217336285985451E-2</v>
      </c>
    </row>
    <row r="66" spans="1:13" x14ac:dyDescent="0.25">
      <c r="A66" s="32"/>
      <c r="B66" s="129" t="s">
        <v>63</v>
      </c>
      <c r="C66" s="173">
        <v>4.1868458053429154E-2</v>
      </c>
      <c r="D66" s="173">
        <v>4.1418101244247489E-2</v>
      </c>
      <c r="E66" s="173">
        <v>4.1183811731146373E-2</v>
      </c>
      <c r="F66" s="173">
        <v>4.7114682249817387E-2</v>
      </c>
      <c r="G66" s="173">
        <v>4.7705423544349722E-2</v>
      </c>
      <c r="H66" s="173">
        <v>4.7241118669690101E-2</v>
      </c>
      <c r="I66" s="173">
        <v>4.2196648495861092E-2</v>
      </c>
      <c r="J66" s="173">
        <v>4.4998886166184006E-2</v>
      </c>
      <c r="K66" s="173">
        <v>4.538690476190476E-2</v>
      </c>
      <c r="L66" s="173">
        <v>4.5942228335625862E-2</v>
      </c>
      <c r="M66" s="174">
        <v>4.6504270800379624E-2</v>
      </c>
    </row>
    <row r="67" spans="1:13" x14ac:dyDescent="0.25">
      <c r="A67" s="32"/>
      <c r="B67" s="129" t="s">
        <v>65</v>
      </c>
      <c r="C67" s="173">
        <v>0.53741602874550853</v>
      </c>
      <c r="D67" s="173">
        <v>0.50843702062382823</v>
      </c>
      <c r="E67" s="173">
        <v>0.49688001426279194</v>
      </c>
      <c r="F67" s="173">
        <v>0.49616508400292186</v>
      </c>
      <c r="G67" s="173">
        <v>0.50662071467440595</v>
      </c>
      <c r="H67" s="173">
        <v>0.50415721844293271</v>
      </c>
      <c r="I67" s="173">
        <v>0.50312941651524323</v>
      </c>
      <c r="J67" s="173">
        <v>0.49899754956560483</v>
      </c>
      <c r="K67" s="173">
        <v>0.50570436507936511</v>
      </c>
      <c r="L67" s="173">
        <v>0.50096286107290233</v>
      </c>
      <c r="M67" s="174">
        <v>0.50142360012654219</v>
      </c>
    </row>
    <row r="68" spans="1:13" x14ac:dyDescent="0.25">
      <c r="A68" s="32"/>
      <c r="B68" s="129" t="s">
        <v>71</v>
      </c>
      <c r="C68" s="173">
        <v>2.7339478206530231E-2</v>
      </c>
      <c r="D68" s="173">
        <v>3.3577637634225325E-2</v>
      </c>
      <c r="E68" s="173">
        <v>3.4052415760385098E-2</v>
      </c>
      <c r="F68" s="173">
        <v>3.4879474068663256E-2</v>
      </c>
      <c r="G68" s="173">
        <v>3.6459278070016324E-2</v>
      </c>
      <c r="H68" s="173">
        <v>3.3068783068783067E-2</v>
      </c>
      <c r="I68" s="173">
        <v>3.4120734908136482E-2</v>
      </c>
      <c r="J68" s="173">
        <v>3.7647582980619293E-2</v>
      </c>
      <c r="K68" s="173">
        <v>3.695436507936508E-2</v>
      </c>
      <c r="L68" s="173">
        <v>2.9436038514442917E-2</v>
      </c>
      <c r="M68" s="174">
        <v>2.9421069281872825E-2</v>
      </c>
    </row>
    <row r="69" spans="1:13" x14ac:dyDescent="0.25">
      <c r="A69" s="32"/>
      <c r="B69" s="129" t="s">
        <v>66</v>
      </c>
      <c r="C69" s="173">
        <v>2.2808936103733791E-2</v>
      </c>
      <c r="D69" s="173">
        <v>2.8634736662689619E-2</v>
      </c>
      <c r="E69" s="173">
        <v>2.8169014084507043E-2</v>
      </c>
      <c r="F69" s="173">
        <v>2.9766252739225712E-2</v>
      </c>
      <c r="G69" s="173">
        <v>2.8115363685833485E-2</v>
      </c>
      <c r="H69" s="173">
        <v>2.872260015117158E-2</v>
      </c>
      <c r="I69" s="173">
        <v>2.9880880274581061E-2</v>
      </c>
      <c r="J69" s="173">
        <v>3.1855647137447096E-2</v>
      </c>
      <c r="K69" s="173">
        <v>3.050595238095238E-2</v>
      </c>
      <c r="L69" s="173">
        <v>2.9986244841815682E-2</v>
      </c>
      <c r="M69" s="174">
        <v>3.1319202783929134E-2</v>
      </c>
    </row>
    <row r="70" spans="1:13" x14ac:dyDescent="0.25">
      <c r="A70" s="32"/>
      <c r="B70" s="129" t="s">
        <v>73</v>
      </c>
      <c r="C70" s="173">
        <v>6.873925949070458E-3</v>
      </c>
      <c r="D70" s="173">
        <v>8.6926879154593482E-3</v>
      </c>
      <c r="E70" s="173">
        <v>1.0875378855410947E-2</v>
      </c>
      <c r="F70" s="173">
        <v>1.1504747991234477E-2</v>
      </c>
      <c r="G70" s="173">
        <v>1.0157808815526937E-2</v>
      </c>
      <c r="H70" s="173">
        <v>1.0582010582010581E-2</v>
      </c>
      <c r="I70" s="173">
        <v>1.1306279022814456E-2</v>
      </c>
      <c r="J70" s="173">
        <v>1.1806638449543327E-2</v>
      </c>
      <c r="K70" s="173">
        <v>1.1408730158730158E-2</v>
      </c>
      <c r="L70" s="173">
        <v>1.2104539202200825E-2</v>
      </c>
      <c r="M70" s="174">
        <v>9.8070230939576088E-3</v>
      </c>
    </row>
    <row r="71" spans="1:13" x14ac:dyDescent="0.25">
      <c r="A71" s="32"/>
      <c r="B71" s="129" t="s">
        <v>67</v>
      </c>
      <c r="C71" s="173">
        <v>1.7341040462427744E-2</v>
      </c>
      <c r="D71" s="173">
        <v>2.1305607635929778E-2</v>
      </c>
      <c r="E71" s="173">
        <v>2.2642182207167055E-2</v>
      </c>
      <c r="F71" s="173">
        <v>2.1731190650109568E-2</v>
      </c>
      <c r="G71" s="173">
        <v>2.4850353709414113E-2</v>
      </c>
      <c r="H71" s="173">
        <v>2.456538170823885E-2</v>
      </c>
      <c r="I71" s="173">
        <v>2.7256208358570563E-2</v>
      </c>
      <c r="J71" s="173">
        <v>2.8068612163065269E-2</v>
      </c>
      <c r="K71" s="173">
        <v>2.8025793650793652E-2</v>
      </c>
      <c r="L71" s="173">
        <v>2.9986244841815682E-2</v>
      </c>
      <c r="M71" s="174">
        <v>2.9421069281872825E-2</v>
      </c>
    </row>
    <row r="72" spans="1:13" x14ac:dyDescent="0.25">
      <c r="A72" s="32"/>
      <c r="B72" s="129" t="s">
        <v>74</v>
      </c>
      <c r="C72" s="173">
        <v>1.7341040462427744E-2</v>
      </c>
      <c r="D72" s="173">
        <v>2.0112493608317711E-2</v>
      </c>
      <c r="E72" s="173">
        <v>2.0324478516669638E-2</v>
      </c>
      <c r="F72" s="173">
        <v>2.1365960555149745E-2</v>
      </c>
      <c r="G72" s="173">
        <v>1.9771449301650645E-2</v>
      </c>
      <c r="H72" s="173">
        <v>2.1164021164021163E-2</v>
      </c>
      <c r="I72" s="173">
        <v>2.018978396931153E-2</v>
      </c>
      <c r="J72" s="173">
        <v>1.9603475161505905E-2</v>
      </c>
      <c r="K72" s="173">
        <v>1.8601190476190476E-2</v>
      </c>
      <c r="L72" s="173">
        <v>1.7606602475928473E-2</v>
      </c>
      <c r="M72" s="174">
        <v>1.834862385321101E-2</v>
      </c>
    </row>
    <row r="73" spans="1:13" x14ac:dyDescent="0.25">
      <c r="A73" s="32"/>
      <c r="B73" s="129" t="s">
        <v>70</v>
      </c>
      <c r="C73" s="173">
        <v>4.171223246367755E-2</v>
      </c>
      <c r="D73" s="173">
        <v>4.9429009715357082E-2</v>
      </c>
      <c r="E73" s="173">
        <v>5.0632911392405063E-2</v>
      </c>
      <c r="F73" s="173">
        <v>5.003652300949598E-2</v>
      </c>
      <c r="G73" s="173">
        <v>5.0607654634500274E-2</v>
      </c>
      <c r="H73" s="173">
        <v>5.6500377928949359E-2</v>
      </c>
      <c r="I73" s="173">
        <v>5.7540884312537857E-2</v>
      </c>
      <c r="J73" s="173">
        <v>5.9033192247716644E-2</v>
      </c>
      <c r="K73" s="173">
        <v>5.97718253968254E-2</v>
      </c>
      <c r="L73" s="173">
        <v>6.1623108665749653E-2</v>
      </c>
      <c r="M73" s="174">
        <v>6.5801961404618789E-2</v>
      </c>
    </row>
    <row r="74" spans="1:13" x14ac:dyDescent="0.25">
      <c r="A74" s="36"/>
      <c r="B74" s="130" t="s">
        <v>64</v>
      </c>
      <c r="C74" s="175">
        <v>2.9682862052804248E-2</v>
      </c>
      <c r="D74" s="175">
        <v>2.6418953468552924E-2</v>
      </c>
      <c r="E74" s="175">
        <v>2.6386165091816724E-2</v>
      </c>
      <c r="F74" s="175">
        <v>2.5748721694667642E-2</v>
      </c>
      <c r="G74" s="175">
        <v>2.6845637583892617E-2</v>
      </c>
      <c r="H74" s="175">
        <v>2.6077097505668934E-2</v>
      </c>
      <c r="I74" s="175">
        <v>2.3420149404401371E-2</v>
      </c>
      <c r="J74" s="175">
        <v>2.3836043662285589E-2</v>
      </c>
      <c r="K74" s="175">
        <v>2.6041666666666668E-2</v>
      </c>
      <c r="L74" s="175">
        <v>2.6685006877579093E-2</v>
      </c>
      <c r="M74" s="176">
        <v>2.8155646947168617E-2</v>
      </c>
    </row>
  </sheetData>
  <mergeCells count="2">
    <mergeCell ref="C3:M3"/>
    <mergeCell ref="A1:H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21"/>
  <sheetViews>
    <sheetView workbookViewId="0">
      <selection sqref="A1:H1"/>
    </sheetView>
  </sheetViews>
  <sheetFormatPr defaultRowHeight="15" x14ac:dyDescent="0.25"/>
  <cols>
    <col min="1" max="1" width="23.42578125" style="17" customWidth="1"/>
    <col min="2" max="2" width="19" style="13" customWidth="1"/>
    <col min="3" max="3" width="15.5703125" style="13" customWidth="1"/>
    <col min="4" max="4" width="16.85546875" style="13" customWidth="1"/>
    <col min="5" max="5" width="15.5703125" style="13" customWidth="1"/>
    <col min="6" max="6" width="14.5703125" style="13" customWidth="1"/>
    <col min="7" max="7" width="14.28515625" style="13" customWidth="1"/>
    <col min="8" max="8" width="14.5703125" style="13" customWidth="1"/>
    <col min="9" max="9" width="13.42578125" style="16" customWidth="1"/>
    <col min="10" max="10" width="14.42578125" style="16" customWidth="1"/>
    <col min="11" max="11" width="12.7109375" style="16" customWidth="1"/>
    <col min="12" max="12" width="13.85546875" style="16" customWidth="1"/>
    <col min="13" max="13" width="12.5703125" style="16" customWidth="1"/>
    <col min="14" max="14" width="17" style="16" customWidth="1"/>
    <col min="15" max="15" width="28" style="16" customWidth="1"/>
    <col min="16" max="16" width="9.42578125" style="16" customWidth="1"/>
    <col min="17" max="17" width="20.7109375" style="16" customWidth="1"/>
    <col min="18" max="18" width="25" style="16" customWidth="1"/>
    <col min="19" max="19" width="11.28515625" style="16" customWidth="1"/>
    <col min="20" max="20" width="10.7109375" style="16" customWidth="1"/>
    <col min="21" max="247" width="9.140625" style="16"/>
    <col min="248" max="16384" width="9.140625" style="13"/>
  </cols>
  <sheetData>
    <row r="1" spans="1:247" x14ac:dyDescent="0.25">
      <c r="A1" s="214" t="s">
        <v>3</v>
      </c>
      <c r="B1" s="214"/>
      <c r="C1" s="214"/>
      <c r="D1" s="214"/>
      <c r="E1" s="214"/>
      <c r="F1" s="214"/>
      <c r="G1" s="214"/>
      <c r="H1" s="214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</row>
    <row r="2" spans="1:247" x14ac:dyDescent="0.25">
      <c r="A2" s="14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</row>
    <row r="3" spans="1:247" s="17" customFormat="1" x14ac:dyDescent="0.25">
      <c r="A3" s="141"/>
      <c r="B3" s="215" t="s">
        <v>41</v>
      </c>
      <c r="C3" s="212"/>
      <c r="D3" s="212"/>
      <c r="E3" s="213"/>
      <c r="F3" s="215" t="s">
        <v>42</v>
      </c>
      <c r="G3" s="212"/>
      <c r="H3" s="212"/>
      <c r="I3" s="213"/>
      <c r="J3" s="212" t="s">
        <v>43</v>
      </c>
      <c r="K3" s="212"/>
      <c r="L3" s="212"/>
      <c r="M3" s="213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</row>
    <row r="4" spans="1:247" s="17" customFormat="1" x14ac:dyDescent="0.25">
      <c r="A4" s="144"/>
      <c r="B4" s="147" t="s">
        <v>187</v>
      </c>
      <c r="C4" s="145" t="s">
        <v>188</v>
      </c>
      <c r="D4" s="145" t="s">
        <v>189</v>
      </c>
      <c r="E4" s="146" t="s">
        <v>186</v>
      </c>
      <c r="F4" s="147" t="s">
        <v>187</v>
      </c>
      <c r="G4" s="145" t="s">
        <v>188</v>
      </c>
      <c r="H4" s="145" t="s">
        <v>189</v>
      </c>
      <c r="I4" s="146" t="s">
        <v>186</v>
      </c>
      <c r="J4" s="147" t="s">
        <v>187</v>
      </c>
      <c r="K4" s="145" t="s">
        <v>188</v>
      </c>
      <c r="L4" s="145" t="s">
        <v>189</v>
      </c>
      <c r="M4" s="146" t="s">
        <v>186</v>
      </c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</row>
    <row r="5" spans="1:247" s="17" customFormat="1" x14ac:dyDescent="0.25">
      <c r="A5" s="126" t="s">
        <v>28</v>
      </c>
      <c r="B5" s="42">
        <v>0.34797571577396991</v>
      </c>
      <c r="C5" s="33">
        <v>0.34237159781541404</v>
      </c>
      <c r="D5" s="33">
        <v>0.34878341684463349</v>
      </c>
      <c r="E5" s="40">
        <v>0.35228529807997722</v>
      </c>
      <c r="F5" s="42">
        <v>0.26472720309657655</v>
      </c>
      <c r="G5" s="33">
        <v>0.26807442260504416</v>
      </c>
      <c r="H5" s="33">
        <v>0.27174648866554046</v>
      </c>
      <c r="I5" s="40">
        <v>0.28218983291859223</v>
      </c>
      <c r="J5" s="33">
        <v>0.28359261174037692</v>
      </c>
      <c r="K5" s="33">
        <v>0.28027576637904872</v>
      </c>
      <c r="L5" s="33">
        <v>0.28718054410552352</v>
      </c>
      <c r="M5" s="40">
        <v>0.28864371314437892</v>
      </c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</row>
    <row r="6" spans="1:247" s="17" customFormat="1" x14ac:dyDescent="0.25">
      <c r="A6" s="126" t="s">
        <v>27</v>
      </c>
      <c r="B6" s="42">
        <v>0.16374609332902251</v>
      </c>
      <c r="C6" s="33">
        <v>0.15670104416021152</v>
      </c>
      <c r="D6" s="33">
        <v>0.14762273794804751</v>
      </c>
      <c r="E6" s="40">
        <v>0.14675085705523488</v>
      </c>
      <c r="F6" s="42">
        <v>0.11245606116559298</v>
      </c>
      <c r="G6" s="33">
        <v>0.10561964028231008</v>
      </c>
      <c r="H6" s="33">
        <v>9.7670901206935459E-2</v>
      </c>
      <c r="I6" s="40">
        <v>8.3712525180708611E-2</v>
      </c>
      <c r="J6" s="33">
        <v>0.14508624336137613</v>
      </c>
      <c r="K6" s="33">
        <v>0.15648441226206478</v>
      </c>
      <c r="L6" s="33">
        <v>0.17201154163231658</v>
      </c>
      <c r="M6" s="40">
        <v>0.17785809396994484</v>
      </c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</row>
    <row r="7" spans="1:247" s="17" customFormat="1" x14ac:dyDescent="0.25">
      <c r="A7" s="126" t="s">
        <v>79</v>
      </c>
      <c r="B7" s="42">
        <v>8.4908574918274235E-2</v>
      </c>
      <c r="C7" s="33">
        <v>9.1599869078867149E-2</v>
      </c>
      <c r="D7" s="33">
        <v>7.9348552700856015E-2</v>
      </c>
      <c r="E7" s="40">
        <v>7.807691043909705E-2</v>
      </c>
      <c r="F7" s="42">
        <v>0.18074077113509227</v>
      </c>
      <c r="G7" s="33">
        <v>0.16691330854266273</v>
      </c>
      <c r="H7" s="33">
        <v>0.14764376193060882</v>
      </c>
      <c r="I7" s="40">
        <v>0.14258205948572106</v>
      </c>
      <c r="J7" s="33">
        <v>0.16374488884711191</v>
      </c>
      <c r="K7" s="33">
        <v>0.14898321987599183</v>
      </c>
      <c r="L7" s="33">
        <v>0.13495465787304203</v>
      </c>
      <c r="M7" s="40">
        <v>0.12999809777439605</v>
      </c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</row>
    <row r="8" spans="1:247" s="17" customFormat="1" x14ac:dyDescent="0.25">
      <c r="A8" s="126" t="s">
        <v>78</v>
      </c>
      <c r="B8" s="42">
        <v>0.17820167403096598</v>
      </c>
      <c r="C8" s="33">
        <v>0.18688349944486873</v>
      </c>
      <c r="D8" s="33">
        <v>0.19436343092422459</v>
      </c>
      <c r="E8" s="40">
        <v>0.18418746782620124</v>
      </c>
      <c r="F8" s="42">
        <v>0.16422524038132755</v>
      </c>
      <c r="G8" s="33">
        <v>0.17693708734916902</v>
      </c>
      <c r="H8" s="33">
        <v>0.16090846440485701</v>
      </c>
      <c r="I8" s="40">
        <v>0.16061144685389264</v>
      </c>
      <c r="J8" s="33">
        <v>0.10842693988814213</v>
      </c>
      <c r="K8" s="33">
        <v>0.10644755669253783</v>
      </c>
      <c r="L8" s="33">
        <v>0.10243198680956307</v>
      </c>
      <c r="M8" s="40">
        <v>0.10717139052691649</v>
      </c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</row>
    <row r="9" spans="1:247" s="17" customFormat="1" x14ac:dyDescent="0.25">
      <c r="A9" s="126" t="s">
        <v>29</v>
      </c>
      <c r="B9" s="42">
        <v>5.8397097388367999E-2</v>
      </c>
      <c r="C9" s="33">
        <v>5.4075562030304392E-2</v>
      </c>
      <c r="D9" s="33">
        <v>5.0438064588645221E-2</v>
      </c>
      <c r="E9" s="40">
        <v>4.747483598208125E-2</v>
      </c>
      <c r="F9" s="42">
        <v>4.8992655204956707E-2</v>
      </c>
      <c r="G9" s="33">
        <v>4.8892008803217729E-2</v>
      </c>
      <c r="H9" s="33">
        <v>5.8511060017442322E-2</v>
      </c>
      <c r="I9" s="40">
        <v>5.8389619623178103E-2</v>
      </c>
      <c r="J9" s="33">
        <v>8.6008365841049025E-2</v>
      </c>
      <c r="K9" s="33">
        <v>8.6111954212374803E-2</v>
      </c>
      <c r="L9" s="33">
        <v>8.3182192910140146E-2</v>
      </c>
      <c r="M9" s="40">
        <v>7.9056496100437509E-2</v>
      </c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</row>
    <row r="10" spans="1:247" s="17" customFormat="1" x14ac:dyDescent="0.25">
      <c r="A10" s="127" t="s">
        <v>77</v>
      </c>
      <c r="B10" s="43">
        <v>0.16677084455939936</v>
      </c>
      <c r="C10" s="37">
        <v>0.16836842747033418</v>
      </c>
      <c r="D10" s="37">
        <v>0.1794437969935932</v>
      </c>
      <c r="E10" s="41">
        <v>0.19122463061740835</v>
      </c>
      <c r="F10" s="43">
        <v>0.22885806901645397</v>
      </c>
      <c r="G10" s="37">
        <v>0.23356353241759631</v>
      </c>
      <c r="H10" s="37">
        <v>0.26351932377461595</v>
      </c>
      <c r="I10" s="41">
        <v>0.27251451593790732</v>
      </c>
      <c r="J10" s="37">
        <v>0.21314095032194388</v>
      </c>
      <c r="K10" s="37">
        <v>0.22169709057798204</v>
      </c>
      <c r="L10" s="37">
        <v>0.22023907666941467</v>
      </c>
      <c r="M10" s="41">
        <v>0.2172722084839262</v>
      </c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</row>
    <row r="11" spans="1:247" s="17" customFormat="1" x14ac:dyDescent="0.25">
      <c r="A11" s="2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</row>
    <row r="12" spans="1:247" s="17" customFormat="1" x14ac:dyDescent="0.25">
      <c r="A12" s="31" t="s">
        <v>205</v>
      </c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</row>
    <row r="13" spans="1:247" s="17" customFormat="1" x14ac:dyDescent="0.25">
      <c r="A13" s="141"/>
      <c r="B13" s="185" t="s">
        <v>48</v>
      </c>
      <c r="C13" s="142" t="s">
        <v>49</v>
      </c>
      <c r="D13" s="142" t="s">
        <v>50</v>
      </c>
      <c r="E13" s="142" t="s">
        <v>51</v>
      </c>
      <c r="F13" s="142" t="s">
        <v>52</v>
      </c>
      <c r="G13" s="142" t="s">
        <v>53</v>
      </c>
      <c r="H13" s="142" t="s">
        <v>56</v>
      </c>
      <c r="I13" s="142" t="s">
        <v>57</v>
      </c>
      <c r="J13" s="142" t="s">
        <v>54</v>
      </c>
      <c r="K13" s="143" t="s">
        <v>55</v>
      </c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</row>
    <row r="14" spans="1:247" s="17" customFormat="1" x14ac:dyDescent="0.25">
      <c r="A14" s="144"/>
      <c r="B14" s="147" t="s">
        <v>186</v>
      </c>
      <c r="C14" s="145" t="s">
        <v>186</v>
      </c>
      <c r="D14" s="145" t="s">
        <v>186</v>
      </c>
      <c r="E14" s="145" t="s">
        <v>186</v>
      </c>
      <c r="F14" s="145" t="s">
        <v>186</v>
      </c>
      <c r="G14" s="145" t="s">
        <v>186</v>
      </c>
      <c r="H14" s="145" t="s">
        <v>186</v>
      </c>
      <c r="I14" s="145" t="s">
        <v>186</v>
      </c>
      <c r="J14" s="145" t="s">
        <v>186</v>
      </c>
      <c r="K14" s="146" t="s">
        <v>186</v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</row>
    <row r="15" spans="1:247" s="17" customFormat="1" x14ac:dyDescent="0.25">
      <c r="A15" s="126" t="s">
        <v>28</v>
      </c>
      <c r="B15" s="186">
        <v>0.29841772151898732</v>
      </c>
      <c r="C15" s="183">
        <v>0.21168118747983219</v>
      </c>
      <c r="D15" s="183">
        <v>0.43620071684587813</v>
      </c>
      <c r="E15" s="183">
        <v>0.33136164675263219</v>
      </c>
      <c r="F15" s="187"/>
      <c r="G15" s="183">
        <v>0.39432753888380606</v>
      </c>
      <c r="H15" s="183">
        <v>0.30213040671400904</v>
      </c>
      <c r="I15" s="187"/>
      <c r="J15" s="183">
        <v>0.26175869120654399</v>
      </c>
      <c r="K15" s="188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</row>
    <row r="16" spans="1:247" s="17" customFormat="1" x14ac:dyDescent="0.25">
      <c r="A16" s="126" t="s">
        <v>27</v>
      </c>
      <c r="B16" s="42">
        <v>0.31661392405063293</v>
      </c>
      <c r="C16" s="33">
        <v>0.22910616327847694</v>
      </c>
      <c r="D16" s="33">
        <v>0.12867383512544803</v>
      </c>
      <c r="E16" s="33">
        <v>0.18656098426594109</v>
      </c>
      <c r="F16" s="138"/>
      <c r="G16" s="138"/>
      <c r="H16" s="33">
        <v>1.8076178179470628E-2</v>
      </c>
      <c r="I16" s="138"/>
      <c r="J16" s="138"/>
      <c r="K16" s="139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</row>
    <row r="17" spans="1:247" s="17" customFormat="1" x14ac:dyDescent="0.25">
      <c r="A17" s="126" t="s">
        <v>79</v>
      </c>
      <c r="B17" s="42">
        <v>5.6962025316455694E-2</v>
      </c>
      <c r="C17" s="33">
        <v>0.14359470797031301</v>
      </c>
      <c r="D17" s="33">
        <v>0.17025089605734767</v>
      </c>
      <c r="E17" s="33">
        <v>9.5587365432390867E-2</v>
      </c>
      <c r="F17" s="138"/>
      <c r="G17" s="33">
        <v>0.43366880146386094</v>
      </c>
      <c r="H17" s="33">
        <v>0.16526791478373143</v>
      </c>
      <c r="I17" s="138"/>
      <c r="J17" s="33">
        <v>0.73824130879345606</v>
      </c>
      <c r="K17" s="40">
        <v>1</v>
      </c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</row>
    <row r="18" spans="1:247" s="17" customFormat="1" x14ac:dyDescent="0.25">
      <c r="A18" s="126" t="s">
        <v>78</v>
      </c>
      <c r="B18" s="42">
        <v>0.18227848101265823</v>
      </c>
      <c r="C18" s="33">
        <v>3.2591158438205869E-2</v>
      </c>
      <c r="D18" s="33">
        <v>5.5913978494623658E-2</v>
      </c>
      <c r="E18" s="33">
        <v>0.14574707204542767</v>
      </c>
      <c r="F18" s="138"/>
      <c r="G18" s="33">
        <v>5.4894784995425432E-2</v>
      </c>
      <c r="H18" s="33">
        <v>4.1316978695932857E-2</v>
      </c>
      <c r="I18" s="33">
        <v>2.3203926818384651E-2</v>
      </c>
      <c r="J18" s="138"/>
      <c r="K18" s="139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</row>
    <row r="19" spans="1:247" s="17" customFormat="1" x14ac:dyDescent="0.25">
      <c r="A19" s="126" t="s">
        <v>29</v>
      </c>
      <c r="B19" s="189"/>
      <c r="C19" s="33">
        <v>0.10035495321071314</v>
      </c>
      <c r="D19" s="33">
        <v>0.10716845878136201</v>
      </c>
      <c r="E19" s="33">
        <v>6.1871524902401512E-2</v>
      </c>
      <c r="F19" s="138"/>
      <c r="G19" s="33">
        <v>0.1171088746569076</v>
      </c>
      <c r="H19" s="33">
        <v>0.22466107165913493</v>
      </c>
      <c r="I19" s="33">
        <v>0.20928157072735387</v>
      </c>
      <c r="J19" s="138"/>
      <c r="K19" s="139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</row>
    <row r="20" spans="1:247" s="17" customFormat="1" x14ac:dyDescent="0.25">
      <c r="A20" s="127" t="s">
        <v>77</v>
      </c>
      <c r="B20" s="43">
        <v>0.14572784810126582</v>
      </c>
      <c r="C20" s="37">
        <v>0.28267182962245885</v>
      </c>
      <c r="D20" s="37">
        <v>0.1017921146953405</v>
      </c>
      <c r="E20" s="37">
        <v>0.17887140660120668</v>
      </c>
      <c r="F20" s="37">
        <v>1</v>
      </c>
      <c r="G20" s="140"/>
      <c r="H20" s="37">
        <v>0.2485474499677211</v>
      </c>
      <c r="I20" s="37">
        <v>0.76751450245426145</v>
      </c>
      <c r="J20" s="140"/>
      <c r="K20" s="190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</row>
    <row r="21" spans="1:247" s="17" customFormat="1" x14ac:dyDescent="0.25"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</row>
  </sheetData>
  <mergeCells count="4">
    <mergeCell ref="J3:M3"/>
    <mergeCell ref="A1:H1"/>
    <mergeCell ref="B3:E3"/>
    <mergeCell ref="F3:I3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46"/>
  <sheetViews>
    <sheetView workbookViewId="0">
      <selection sqref="A1:I1"/>
    </sheetView>
  </sheetViews>
  <sheetFormatPr defaultRowHeight="15" x14ac:dyDescent="0.25"/>
  <cols>
    <col min="1" max="1" width="28.7109375" style="6" customWidth="1"/>
    <col min="2" max="2" width="38.140625" style="179" customWidth="1"/>
    <col min="3" max="8" width="10.7109375" style="6" customWidth="1"/>
    <col min="9" max="33" width="10.7109375" style="153" customWidth="1"/>
    <col min="34" max="34" width="9.140625" style="153"/>
    <col min="35" max="36" width="10.7109375" style="153" customWidth="1"/>
    <col min="37" max="260" width="9.140625" style="153"/>
    <col min="261" max="16384" width="9.140625" style="6"/>
  </cols>
  <sheetData>
    <row r="1" spans="1:260" x14ac:dyDescent="0.25">
      <c r="A1" s="202" t="s">
        <v>204</v>
      </c>
      <c r="B1" s="202"/>
      <c r="C1" s="202"/>
      <c r="D1" s="202"/>
      <c r="E1" s="202"/>
      <c r="F1" s="202"/>
      <c r="G1" s="202"/>
      <c r="H1" s="202"/>
      <c r="I1" s="202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</row>
    <row r="2" spans="1:260" x14ac:dyDescent="0.25">
      <c r="A2" s="148"/>
      <c r="B2" s="148"/>
      <c r="C2" s="148"/>
      <c r="D2" s="148"/>
      <c r="E2" s="148"/>
      <c r="F2" s="148"/>
      <c r="G2" s="148"/>
      <c r="H2" s="148"/>
      <c r="I2" s="14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</row>
    <row r="3" spans="1:260" x14ac:dyDescent="0.25">
      <c r="A3" s="258"/>
      <c r="B3" s="220"/>
      <c r="C3" s="212" t="s">
        <v>202</v>
      </c>
      <c r="D3" s="212"/>
      <c r="E3" s="212"/>
      <c r="F3" s="212"/>
      <c r="G3" s="212"/>
      <c r="H3" s="212"/>
      <c r="I3" s="212"/>
      <c r="J3" s="212"/>
      <c r="K3" s="212"/>
      <c r="L3" s="212"/>
      <c r="M3" s="2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</row>
    <row r="4" spans="1:260" x14ac:dyDescent="0.25">
      <c r="A4" s="259" t="s">
        <v>201</v>
      </c>
      <c r="B4" s="278" t="s">
        <v>143</v>
      </c>
      <c r="C4" s="276">
        <v>2</v>
      </c>
      <c r="D4" s="276">
        <v>3</v>
      </c>
      <c r="E4" s="276">
        <v>4</v>
      </c>
      <c r="F4" s="276">
        <v>5</v>
      </c>
      <c r="G4" s="276">
        <v>6</v>
      </c>
      <c r="H4" s="276">
        <v>7</v>
      </c>
      <c r="I4" s="276">
        <v>8</v>
      </c>
      <c r="J4" s="276">
        <v>9</v>
      </c>
      <c r="K4" s="276">
        <v>10</v>
      </c>
      <c r="L4" s="276">
        <v>11</v>
      </c>
      <c r="M4" s="277">
        <v>12</v>
      </c>
    </row>
    <row r="5" spans="1:260" x14ac:dyDescent="0.25">
      <c r="A5" s="216" t="s">
        <v>28</v>
      </c>
      <c r="B5" s="180" t="s">
        <v>76</v>
      </c>
      <c r="C5" s="33">
        <v>0.1809265334867822</v>
      </c>
      <c r="D5" s="33">
        <v>0.1729914273387233</v>
      </c>
      <c r="E5" s="33">
        <v>0.17316535043404746</v>
      </c>
      <c r="F5" s="33">
        <v>0.1737550807239038</v>
      </c>
      <c r="G5" s="33">
        <v>0.17237163814180928</v>
      </c>
      <c r="H5" s="33">
        <v>0.1723817082181659</v>
      </c>
      <c r="I5" s="33">
        <v>0.17303567652478627</v>
      </c>
      <c r="J5" s="33">
        <v>0.17305419550903259</v>
      </c>
      <c r="K5" s="33">
        <v>0.17106884336978284</v>
      </c>
      <c r="L5" s="33">
        <v>0.1737661767931564</v>
      </c>
      <c r="M5" s="40">
        <v>0.17621501465090431</v>
      </c>
    </row>
    <row r="6" spans="1:260" x14ac:dyDescent="0.25">
      <c r="A6" s="217"/>
      <c r="B6" s="180" t="s">
        <v>75</v>
      </c>
      <c r="C6" s="33">
        <v>3.4972602504423106E-2</v>
      </c>
      <c r="D6" s="33">
        <v>3.1064173028944455E-2</v>
      </c>
      <c r="E6" s="33">
        <v>2.8764665855619934E-2</v>
      </c>
      <c r="F6" s="33">
        <v>2.8134153818206591E-2</v>
      </c>
      <c r="G6" s="33">
        <v>2.856643880045906E-2</v>
      </c>
      <c r="H6" s="33">
        <v>2.7448619359076106E-2</v>
      </c>
      <c r="I6" s="33">
        <v>2.7580581820378817E-2</v>
      </c>
      <c r="J6" s="33">
        <v>2.6608137768022962E-2</v>
      </c>
      <c r="K6" s="33">
        <v>2.7606653318958879E-2</v>
      </c>
      <c r="L6" s="33">
        <v>2.6233823206843605E-2</v>
      </c>
      <c r="M6" s="40">
        <v>2.5613822370415276E-2</v>
      </c>
    </row>
    <row r="7" spans="1:260" x14ac:dyDescent="0.25">
      <c r="A7" s="217"/>
      <c r="B7" s="180" t="s">
        <v>68</v>
      </c>
      <c r="C7" s="33">
        <v>0.18302214129893329</v>
      </c>
      <c r="D7" s="33">
        <v>0.17788741113132867</v>
      </c>
      <c r="E7" s="33">
        <v>0.16118522795224446</v>
      </c>
      <c r="F7" s="33">
        <v>0.14287336224709915</v>
      </c>
      <c r="G7" s="33">
        <v>0.13048251085275187</v>
      </c>
      <c r="H7" s="33">
        <v>0.12230097698475685</v>
      </c>
      <c r="I7" s="33">
        <v>0.1149140561278434</v>
      </c>
      <c r="J7" s="33">
        <v>0.10812088468681412</v>
      </c>
      <c r="K7" s="33">
        <v>0.10530571384567997</v>
      </c>
      <c r="L7" s="33">
        <v>0.10125027418293485</v>
      </c>
      <c r="M7" s="40">
        <v>9.8565221784379098E-2</v>
      </c>
    </row>
    <row r="8" spans="1:260" x14ac:dyDescent="0.25">
      <c r="A8" s="217"/>
      <c r="B8" s="180" t="s">
        <v>72</v>
      </c>
      <c r="C8" s="33">
        <v>1.9255543913289933E-2</v>
      </c>
      <c r="D8" s="33">
        <v>2.0353036072708174E-2</v>
      </c>
      <c r="E8" s="33">
        <v>2.0990989133348455E-2</v>
      </c>
      <c r="F8" s="33">
        <v>2.2094052998478622E-2</v>
      </c>
      <c r="G8" s="33">
        <v>2.3975849508507559E-2</v>
      </c>
      <c r="H8" s="33">
        <v>2.4684600859308722E-2</v>
      </c>
      <c r="I8" s="33">
        <v>2.386490650394224E-2</v>
      </c>
      <c r="J8" s="33">
        <v>2.4312004052000676E-2</v>
      </c>
      <c r="K8" s="33">
        <v>2.4333898044047435E-2</v>
      </c>
      <c r="L8" s="33">
        <v>2.4830006580390435E-2</v>
      </c>
      <c r="M8" s="40">
        <v>2.48054966151359E-2</v>
      </c>
    </row>
    <row r="9" spans="1:260" x14ac:dyDescent="0.25">
      <c r="A9" s="217"/>
      <c r="B9" s="180" t="s">
        <v>69</v>
      </c>
      <c r="C9" s="33">
        <v>0.16146486421492004</v>
      </c>
      <c r="D9" s="33">
        <v>0.16385600930424507</v>
      </c>
      <c r="E9" s="33">
        <v>0.16073159164484402</v>
      </c>
      <c r="F9" s="33">
        <v>0.1590862644474216</v>
      </c>
      <c r="G9" s="33">
        <v>0.15697819470086324</v>
      </c>
      <c r="H9" s="33">
        <v>0.15596179633835966</v>
      </c>
      <c r="I9" s="33">
        <v>0.15364166389753195</v>
      </c>
      <c r="J9" s="33">
        <v>0.15509032584838764</v>
      </c>
      <c r="K9" s="33">
        <v>0.15312644386262128</v>
      </c>
      <c r="L9" s="33">
        <v>0.1555165606492652</v>
      </c>
      <c r="M9" s="40">
        <v>0.15646155400626452</v>
      </c>
    </row>
    <row r="10" spans="1:260" x14ac:dyDescent="0.25">
      <c r="A10" s="217"/>
      <c r="B10" s="180" t="s">
        <v>63</v>
      </c>
      <c r="C10" s="33">
        <v>3.2000961918340003E-2</v>
      </c>
      <c r="D10" s="33">
        <v>3.3240165825657954E-2</v>
      </c>
      <c r="E10" s="33">
        <v>3.4435119698125655E-2</v>
      </c>
      <c r="F10" s="33">
        <v>3.7534912236880949E-2</v>
      </c>
      <c r="G10" s="33">
        <v>3.8221645626465746E-2</v>
      </c>
      <c r="H10" s="33">
        <v>4.151501053611012E-2</v>
      </c>
      <c r="I10" s="33">
        <v>4.2503700570945234E-2</v>
      </c>
      <c r="J10" s="33">
        <v>4.4943440823906805E-2</v>
      </c>
      <c r="K10" s="33">
        <v>4.7705221007238563E-2</v>
      </c>
      <c r="L10" s="33">
        <v>5.0361921474007455E-2</v>
      </c>
      <c r="M10" s="40">
        <v>5.1884409416995049E-2</v>
      </c>
    </row>
    <row r="11" spans="1:260" x14ac:dyDescent="0.25">
      <c r="A11" s="217"/>
      <c r="B11" s="180" t="s">
        <v>65</v>
      </c>
      <c r="C11" s="33">
        <v>2.0698421423295602E-2</v>
      </c>
      <c r="D11" s="33">
        <v>2.0015382018045733E-2</v>
      </c>
      <c r="E11" s="33">
        <v>2.0640451986720827E-2</v>
      </c>
      <c r="F11" s="33">
        <v>2.1776152955335044E-2</v>
      </c>
      <c r="G11" s="33">
        <v>2.257871363704406E-2</v>
      </c>
      <c r="H11" s="33">
        <v>2.3589940067321638E-2</v>
      </c>
      <c r="I11" s="33">
        <v>2.4318037640093042E-2</v>
      </c>
      <c r="J11" s="33">
        <v>2.5966570994428499E-2</v>
      </c>
      <c r="K11" s="33">
        <v>2.7491144309256123E-2</v>
      </c>
      <c r="L11" s="33">
        <v>2.7155077867953497E-2</v>
      </c>
      <c r="M11" s="40">
        <v>2.7280994240678993E-2</v>
      </c>
    </row>
    <row r="12" spans="1:260" x14ac:dyDescent="0.25">
      <c r="A12" s="217"/>
      <c r="B12" s="180" t="s">
        <v>71</v>
      </c>
      <c r="C12" s="33">
        <v>7.4376900218149342E-2</v>
      </c>
      <c r="D12" s="33">
        <v>8.2218762310304075E-2</v>
      </c>
      <c r="E12" s="33">
        <v>9.0768501144400687E-2</v>
      </c>
      <c r="F12" s="33">
        <v>9.6868684575035766E-2</v>
      </c>
      <c r="G12" s="33">
        <v>0.10039419190659149</v>
      </c>
      <c r="H12" s="33">
        <v>9.9203634273829402E-2</v>
      </c>
      <c r="I12" s="33">
        <v>0.10340452526961302</v>
      </c>
      <c r="J12" s="33">
        <v>0.10197535032922506</v>
      </c>
      <c r="K12" s="33">
        <v>9.9799784383181891E-2</v>
      </c>
      <c r="L12" s="33">
        <v>9.8618118008335157E-2</v>
      </c>
      <c r="M12" s="40">
        <v>9.629180559765585E-2</v>
      </c>
    </row>
    <row r="13" spans="1:260" x14ac:dyDescent="0.25">
      <c r="A13" s="217"/>
      <c r="B13" s="180" t="s">
        <v>66</v>
      </c>
      <c r="C13" s="33">
        <v>6.4585945685968014E-3</v>
      </c>
      <c r="D13" s="33">
        <v>8.0099045189367651E-3</v>
      </c>
      <c r="E13" s="33">
        <v>9.0108666515454558E-3</v>
      </c>
      <c r="F13" s="33">
        <v>1.01955085265333E-2</v>
      </c>
      <c r="G13" s="33">
        <v>1.1750910633201937E-2</v>
      </c>
      <c r="H13" s="33">
        <v>1.2451766508853069E-2</v>
      </c>
      <c r="I13" s="33">
        <v>1.4198108932725131E-2</v>
      </c>
      <c r="J13" s="33">
        <v>1.4891102481850414E-2</v>
      </c>
      <c r="K13" s="33">
        <v>1.5670722316340674E-2</v>
      </c>
      <c r="L13" s="33">
        <v>1.7065145865321343E-2</v>
      </c>
      <c r="M13" s="40">
        <v>1.8237849853490955E-2</v>
      </c>
    </row>
    <row r="14" spans="1:260" x14ac:dyDescent="0.25">
      <c r="A14" s="217"/>
      <c r="B14" s="180" t="s">
        <v>73</v>
      </c>
      <c r="C14" s="33">
        <v>8.2450143428895346E-3</v>
      </c>
      <c r="D14" s="33">
        <v>7.5972162299048941E-3</v>
      </c>
      <c r="E14" s="33">
        <v>8.1035940367445401E-3</v>
      </c>
      <c r="F14" s="33">
        <v>1.2375394536660688E-2</v>
      </c>
      <c r="G14" s="33">
        <v>1.6316551070305874E-2</v>
      </c>
      <c r="H14" s="33">
        <v>1.8034536547987194E-2</v>
      </c>
      <c r="I14" s="33">
        <v>1.9514847596894543E-2</v>
      </c>
      <c r="J14" s="33">
        <v>2.0226236704372784E-2</v>
      </c>
      <c r="K14" s="33">
        <v>2.0445094717387955E-2</v>
      </c>
      <c r="L14" s="33">
        <v>2.1144987935950866E-2</v>
      </c>
      <c r="M14" s="40">
        <v>2.0511266040214207E-2</v>
      </c>
    </row>
    <row r="15" spans="1:260" x14ac:dyDescent="0.25">
      <c r="A15" s="217"/>
      <c r="B15" s="180" t="s">
        <v>67</v>
      </c>
      <c r="C15" s="33">
        <v>0.10235841764433069</v>
      </c>
      <c r="D15" s="33">
        <v>0.10439137856647095</v>
      </c>
      <c r="E15" s="33">
        <v>0.10668701156772584</v>
      </c>
      <c r="F15" s="33">
        <v>0.10776811462567269</v>
      </c>
      <c r="G15" s="33">
        <v>0.10952547278079935</v>
      </c>
      <c r="H15" s="33">
        <v>0.10968501135710572</v>
      </c>
      <c r="I15" s="33">
        <v>0.11014107482705494</v>
      </c>
      <c r="J15" s="33">
        <v>0.11163261860543644</v>
      </c>
      <c r="K15" s="33">
        <v>0.11316032650546742</v>
      </c>
      <c r="L15" s="33">
        <v>0.11120859837683703</v>
      </c>
      <c r="M15" s="40">
        <v>0.1106395877538648</v>
      </c>
    </row>
    <row r="16" spans="1:260" x14ac:dyDescent="0.25">
      <c r="A16" s="217"/>
      <c r="B16" s="180" t="s">
        <v>74</v>
      </c>
      <c r="C16" s="33">
        <v>4.0520810072659189E-2</v>
      </c>
      <c r="D16" s="33">
        <v>4.391378566470952E-2</v>
      </c>
      <c r="E16" s="33">
        <v>4.8250407241685056E-2</v>
      </c>
      <c r="F16" s="33">
        <v>5.0023842503235771E-2</v>
      </c>
      <c r="G16" s="33">
        <v>5.0870715034179934E-2</v>
      </c>
      <c r="H16" s="33">
        <v>5.2406885416381596E-2</v>
      </c>
      <c r="I16" s="33">
        <v>5.2835090475183519E-2</v>
      </c>
      <c r="J16" s="33">
        <v>5.2000675333445892E-2</v>
      </c>
      <c r="K16" s="33">
        <v>5.2056060372709073E-2</v>
      </c>
      <c r="L16" s="33">
        <v>5.1941215178767271E-2</v>
      </c>
      <c r="M16" s="40">
        <v>5.107608366171567E-2</v>
      </c>
    </row>
    <row r="17" spans="1:13" x14ac:dyDescent="0.25">
      <c r="A17" s="217"/>
      <c r="B17" s="180" t="s">
        <v>70</v>
      </c>
      <c r="C17" s="33">
        <v>1.5717058591133173E-2</v>
      </c>
      <c r="D17" s="33">
        <v>1.8364628861918249E-2</v>
      </c>
      <c r="E17" s="33">
        <v>2.1857022083840237E-2</v>
      </c>
      <c r="F17" s="33">
        <v>2.3774381797951816E-2</v>
      </c>
      <c r="G17" s="33">
        <v>2.6046604460855247E-2</v>
      </c>
      <c r="H17" s="33">
        <v>2.7886483675870939E-2</v>
      </c>
      <c r="I17" s="33">
        <v>2.96045675618524E-2</v>
      </c>
      <c r="J17" s="33">
        <v>3.1065338510889752E-2</v>
      </c>
      <c r="K17" s="33">
        <v>3.272755274911443E-2</v>
      </c>
      <c r="L17" s="33">
        <v>3.4568984426409301E-2</v>
      </c>
      <c r="M17" s="40">
        <v>3.8142871577245628E-2</v>
      </c>
    </row>
    <row r="18" spans="1:13" x14ac:dyDescent="0.25">
      <c r="A18" s="217"/>
      <c r="B18" s="180" t="s">
        <v>64</v>
      </c>
      <c r="C18" s="33">
        <v>0.11998213580225707</v>
      </c>
      <c r="D18" s="33">
        <v>0.1160967191281022</v>
      </c>
      <c r="E18" s="33">
        <v>0.11540920056910736</v>
      </c>
      <c r="F18" s="33">
        <v>0.11374009400758418</v>
      </c>
      <c r="G18" s="33">
        <v>0.11192056284616536</v>
      </c>
      <c r="H18" s="33">
        <v>0.11244902985687311</v>
      </c>
      <c r="I18" s="33">
        <v>0.11044316225115548</v>
      </c>
      <c r="J18" s="33">
        <v>0.11011311835218639</v>
      </c>
      <c r="K18" s="33">
        <v>0.10950254119821345</v>
      </c>
      <c r="L18" s="33">
        <v>0.10633910945382759</v>
      </c>
      <c r="M18" s="40">
        <v>0.10427402243103971</v>
      </c>
    </row>
    <row r="19" spans="1:13" x14ac:dyDescent="0.25">
      <c r="A19" s="218" t="s">
        <v>203</v>
      </c>
      <c r="B19" s="182" t="s">
        <v>76</v>
      </c>
      <c r="C19" s="183">
        <v>4.3605716379626236E-2</v>
      </c>
      <c r="D19" s="183">
        <v>4.0752532561505066E-2</v>
      </c>
      <c r="E19" s="183">
        <v>3.9091977485000311E-2</v>
      </c>
      <c r="F19" s="183">
        <v>3.9135670323789139E-2</v>
      </c>
      <c r="G19" s="183">
        <v>3.8404944084755741E-2</v>
      </c>
      <c r="H19" s="183">
        <v>3.7690067939178257E-2</v>
      </c>
      <c r="I19" s="183">
        <v>3.2948029489396562E-2</v>
      </c>
      <c r="J19" s="183">
        <v>3.5972689289717724E-2</v>
      </c>
      <c r="K19" s="183">
        <v>3.3091202582728005E-2</v>
      </c>
      <c r="L19" s="183">
        <v>3.2936507936507937E-2</v>
      </c>
      <c r="M19" s="184">
        <v>3.7070799149194776E-2</v>
      </c>
    </row>
    <row r="20" spans="1:13" x14ac:dyDescent="0.25">
      <c r="A20" s="217"/>
      <c r="B20" s="180" t="s">
        <v>75</v>
      </c>
      <c r="C20" s="33">
        <v>7.4333874260587339E-3</v>
      </c>
      <c r="D20" s="33">
        <v>6.8885672937771345E-3</v>
      </c>
      <c r="E20" s="33">
        <v>5.4431867384177645E-3</v>
      </c>
      <c r="F20" s="33">
        <v>4.8835964677548839E-3</v>
      </c>
      <c r="G20" s="33">
        <v>4.4879340788699235E-3</v>
      </c>
      <c r="H20" s="33">
        <v>3.2351989647363311E-3</v>
      </c>
      <c r="I20" s="33">
        <v>3.9137162100664419E-3</v>
      </c>
      <c r="J20" s="33">
        <v>3.4647916029756447E-3</v>
      </c>
      <c r="K20" s="33">
        <v>3.1131096506399171E-3</v>
      </c>
      <c r="L20" s="33">
        <v>2.7777777777777779E-3</v>
      </c>
      <c r="M20" s="40">
        <v>3.038590094196293E-3</v>
      </c>
    </row>
    <row r="21" spans="1:13" x14ac:dyDescent="0.25">
      <c r="A21" s="217"/>
      <c r="B21" s="180" t="s">
        <v>68</v>
      </c>
      <c r="C21" s="33">
        <v>4.0307805056797362E-3</v>
      </c>
      <c r="D21" s="33">
        <v>3.7047756874095516E-3</v>
      </c>
      <c r="E21" s="33">
        <v>3.2164285272468611E-3</v>
      </c>
      <c r="F21" s="33">
        <v>3.0773347605030773E-3</v>
      </c>
      <c r="G21" s="33">
        <v>3.3843437316068274E-3</v>
      </c>
      <c r="H21" s="33">
        <v>3.6395988353283728E-3</v>
      </c>
      <c r="I21" s="33">
        <v>3.8226995540183856E-3</v>
      </c>
      <c r="J21" s="33">
        <v>4.3819423214103738E-3</v>
      </c>
      <c r="K21" s="33">
        <v>4.2661132249509973E-3</v>
      </c>
      <c r="L21" s="33">
        <v>4.1005291005291001E-3</v>
      </c>
      <c r="M21" s="40">
        <v>4.4059556365846249E-3</v>
      </c>
    </row>
    <row r="22" spans="1:13" x14ac:dyDescent="0.25">
      <c r="A22" s="217"/>
      <c r="B22" s="180" t="s">
        <v>72</v>
      </c>
      <c r="C22" s="33">
        <v>5.4441710726063968E-3</v>
      </c>
      <c r="D22" s="33">
        <v>6.0202604920405207E-3</v>
      </c>
      <c r="E22" s="33">
        <v>6.6184202387579638E-3</v>
      </c>
      <c r="F22" s="33">
        <v>6.2215681027562213E-3</v>
      </c>
      <c r="G22" s="33">
        <v>5.959387875220718E-3</v>
      </c>
      <c r="H22" s="33">
        <v>5.2571983176965386E-3</v>
      </c>
      <c r="I22" s="33">
        <v>5.278966050787294E-3</v>
      </c>
      <c r="J22" s="33">
        <v>6.7257719351880157E-3</v>
      </c>
      <c r="K22" s="33">
        <v>6.8027210884353739E-3</v>
      </c>
      <c r="L22" s="33">
        <v>7.6719576719576719E-3</v>
      </c>
      <c r="M22" s="40">
        <v>8.3561227590398055E-3</v>
      </c>
    </row>
    <row r="23" spans="1:13" x14ac:dyDescent="0.25">
      <c r="A23" s="217"/>
      <c r="B23" s="180" t="s">
        <v>69</v>
      </c>
      <c r="C23" s="33">
        <v>4.9206930848557815E-3</v>
      </c>
      <c r="D23" s="33">
        <v>6.3675832127351667E-3</v>
      </c>
      <c r="E23" s="33">
        <v>6.8658378177769534E-3</v>
      </c>
      <c r="F23" s="33">
        <v>6.8905539202568904E-3</v>
      </c>
      <c r="G23" s="33">
        <v>6.9158328428487346E-3</v>
      </c>
      <c r="H23" s="33">
        <v>7.2791976706567457E-3</v>
      </c>
      <c r="I23" s="33">
        <v>7.8274324201328838E-3</v>
      </c>
      <c r="J23" s="33">
        <v>7.7448282890043817E-3</v>
      </c>
      <c r="K23" s="33">
        <v>8.76282716476421E-3</v>
      </c>
      <c r="L23" s="33">
        <v>8.2010582010582003E-3</v>
      </c>
      <c r="M23" s="40">
        <v>8.9638407778790639E-3</v>
      </c>
    </row>
    <row r="24" spans="1:13" x14ac:dyDescent="0.25">
      <c r="A24" s="217"/>
      <c r="B24" s="180" t="s">
        <v>63</v>
      </c>
      <c r="C24" s="33">
        <v>0.51902842485473488</v>
      </c>
      <c r="D24" s="33">
        <v>0.52625180897250357</v>
      </c>
      <c r="E24" s="33">
        <v>0.56386466258427659</v>
      </c>
      <c r="F24" s="33">
        <v>0.59686914637409683</v>
      </c>
      <c r="G24" s="33">
        <v>0.62838434373160679</v>
      </c>
      <c r="H24" s="33">
        <v>0.66192170818505336</v>
      </c>
      <c r="I24" s="33">
        <v>0.6885410030035497</v>
      </c>
      <c r="J24" s="33">
        <v>0.69316213186589215</v>
      </c>
      <c r="K24" s="33">
        <v>0.70448518390407011</v>
      </c>
      <c r="L24" s="33">
        <v>0.70965608465608465</v>
      </c>
      <c r="M24" s="40">
        <v>0.71103008204193252</v>
      </c>
    </row>
    <row r="25" spans="1:13" x14ac:dyDescent="0.25">
      <c r="A25" s="217"/>
      <c r="B25" s="180" t="s">
        <v>65</v>
      </c>
      <c r="C25" s="33">
        <v>0.29806836622520022</v>
      </c>
      <c r="D25" s="33">
        <v>0.29232995658465993</v>
      </c>
      <c r="E25" s="33">
        <v>0.26362343044473308</v>
      </c>
      <c r="F25" s="33">
        <v>0.23983141557398982</v>
      </c>
      <c r="G25" s="33">
        <v>0.21439081812831076</v>
      </c>
      <c r="H25" s="33">
        <v>0.19006793917825945</v>
      </c>
      <c r="I25" s="33">
        <v>0.17247656321106763</v>
      </c>
      <c r="J25" s="33">
        <v>0.16152043207989403</v>
      </c>
      <c r="K25" s="33">
        <v>0.14942926323071601</v>
      </c>
      <c r="L25" s="33">
        <v>0.14351851851851852</v>
      </c>
      <c r="M25" s="40">
        <v>0.13840777879064114</v>
      </c>
    </row>
    <row r="26" spans="1:13" x14ac:dyDescent="0.25">
      <c r="A26" s="217"/>
      <c r="B26" s="180" t="s">
        <v>71</v>
      </c>
      <c r="C26" s="33">
        <v>1.6751295608019683E-3</v>
      </c>
      <c r="D26" s="33">
        <v>2.0839363241678724E-3</v>
      </c>
      <c r="E26" s="33">
        <v>1.9174862373971672E-3</v>
      </c>
      <c r="F26" s="33">
        <v>2.006957452502007E-3</v>
      </c>
      <c r="G26" s="33">
        <v>1.618599175985874E-3</v>
      </c>
      <c r="H26" s="33">
        <v>1.9411193788417987E-3</v>
      </c>
      <c r="I26" s="33">
        <v>1.8203331209611358E-3</v>
      </c>
      <c r="J26" s="33">
        <v>1.2228676245796392E-3</v>
      </c>
      <c r="K26" s="33">
        <v>1.8448057188977286E-3</v>
      </c>
      <c r="L26" s="33">
        <v>1.8518518518518519E-3</v>
      </c>
      <c r="M26" s="40">
        <v>2.4308720753570341E-3</v>
      </c>
    </row>
    <row r="27" spans="1:13" x14ac:dyDescent="0.25">
      <c r="A27" s="217"/>
      <c r="B27" s="180" t="s">
        <v>66</v>
      </c>
      <c r="C27" s="33">
        <v>1.8845207559022143E-3</v>
      </c>
      <c r="D27" s="33">
        <v>1.7366136034732273E-3</v>
      </c>
      <c r="E27" s="33">
        <v>1.4845054741139357E-3</v>
      </c>
      <c r="F27" s="33">
        <v>1.6724645437516724E-3</v>
      </c>
      <c r="G27" s="33">
        <v>1.6921718658034137E-3</v>
      </c>
      <c r="H27" s="33">
        <v>1.2940795858945326E-3</v>
      </c>
      <c r="I27" s="33">
        <v>1.6382998088650222E-3</v>
      </c>
      <c r="J27" s="33">
        <v>1.7323958014878224E-3</v>
      </c>
      <c r="K27" s="33">
        <v>1.7295053614666206E-3</v>
      </c>
      <c r="L27" s="33">
        <v>2.1164021164021165E-3</v>
      </c>
      <c r="M27" s="40">
        <v>2.1270130659374049E-3</v>
      </c>
    </row>
    <row r="28" spans="1:13" x14ac:dyDescent="0.25">
      <c r="A28" s="217"/>
      <c r="B28" s="180" t="s">
        <v>73</v>
      </c>
      <c r="C28" s="33">
        <v>5.2347798775061508E-4</v>
      </c>
      <c r="D28" s="33">
        <v>4.6309696092619395E-4</v>
      </c>
      <c r="E28" s="33">
        <v>4.9483515803797865E-4</v>
      </c>
      <c r="F28" s="33">
        <v>5.3518865400053518E-4</v>
      </c>
      <c r="G28" s="33">
        <v>6.6215420835785753E-4</v>
      </c>
      <c r="H28" s="33">
        <v>5.6615981882885801E-4</v>
      </c>
      <c r="I28" s="33">
        <v>6.3711659233639756E-4</v>
      </c>
      <c r="J28" s="33">
        <v>3.057169061449098E-4</v>
      </c>
      <c r="K28" s="33">
        <v>6.9180214458664825E-4</v>
      </c>
      <c r="L28" s="33">
        <v>6.6137566137566134E-4</v>
      </c>
      <c r="M28" s="40">
        <v>7.5964752354907325E-4</v>
      </c>
    </row>
    <row r="29" spans="1:13" x14ac:dyDescent="0.25">
      <c r="A29" s="217"/>
      <c r="B29" s="180" t="s">
        <v>67</v>
      </c>
      <c r="C29" s="33">
        <v>6.5434748468826886E-3</v>
      </c>
      <c r="D29" s="33">
        <v>8.6251808972503622E-3</v>
      </c>
      <c r="E29" s="33">
        <v>8.2266345023813935E-3</v>
      </c>
      <c r="F29" s="33">
        <v>8.0947283917580954E-3</v>
      </c>
      <c r="G29" s="33">
        <v>7.7987051206592113E-3</v>
      </c>
      <c r="H29" s="33">
        <v>8.1688773859592365E-3</v>
      </c>
      <c r="I29" s="33">
        <v>6.917265859652316E-3</v>
      </c>
      <c r="J29" s="33">
        <v>6.7257719351880157E-3</v>
      </c>
      <c r="K29" s="33">
        <v>7.7251239478842385E-3</v>
      </c>
      <c r="L29" s="33">
        <v>7.9365079365079361E-3</v>
      </c>
      <c r="M29" s="40">
        <v>7.4445457307809179E-3</v>
      </c>
    </row>
    <row r="30" spans="1:13" x14ac:dyDescent="0.25">
      <c r="A30" s="217"/>
      <c r="B30" s="180" t="s">
        <v>74</v>
      </c>
      <c r="C30" s="33">
        <v>2.0939119510024603E-3</v>
      </c>
      <c r="D30" s="33">
        <v>2.6049204052098407E-3</v>
      </c>
      <c r="E30" s="33">
        <v>2.5978845796993878E-3</v>
      </c>
      <c r="F30" s="33">
        <v>2.4083489430024082E-3</v>
      </c>
      <c r="G30" s="33">
        <v>1.9864626250735728E-3</v>
      </c>
      <c r="H30" s="33">
        <v>2.6690391459074734E-3</v>
      </c>
      <c r="I30" s="33">
        <v>2.9125329935378174E-3</v>
      </c>
      <c r="J30" s="33">
        <v>2.6495465199225516E-3</v>
      </c>
      <c r="K30" s="33">
        <v>2.8825089357777008E-3</v>
      </c>
      <c r="L30" s="33">
        <v>3.1746031746031746E-3</v>
      </c>
      <c r="M30" s="40">
        <v>3.038590094196293E-3</v>
      </c>
    </row>
    <row r="31" spans="1:13" x14ac:dyDescent="0.25">
      <c r="A31" s="217"/>
      <c r="B31" s="180" t="s">
        <v>70</v>
      </c>
      <c r="C31" s="33">
        <v>8.4070564832748787E-2</v>
      </c>
      <c r="D31" s="33">
        <v>8.2373371924746738E-2</v>
      </c>
      <c r="E31" s="33">
        <v>7.7998391785736379E-2</v>
      </c>
      <c r="F31" s="33">
        <v>7.0243510837570244E-2</v>
      </c>
      <c r="G31" s="33">
        <v>6.6877575044143614E-2</v>
      </c>
      <c r="H31" s="33">
        <v>5.9770300873503719E-2</v>
      </c>
      <c r="I31" s="33">
        <v>5.6066260125602986E-2</v>
      </c>
      <c r="J31" s="33">
        <v>5.9818607969020686E-2</v>
      </c>
      <c r="K31" s="33">
        <v>5.9610284791882857E-2</v>
      </c>
      <c r="L31" s="33">
        <v>5.9391534391534391E-2</v>
      </c>
      <c r="M31" s="40">
        <v>5.8037070799149194E-2</v>
      </c>
    </row>
    <row r="32" spans="1:13" x14ac:dyDescent="0.25">
      <c r="A32" s="219"/>
      <c r="B32" s="181" t="s">
        <v>64</v>
      </c>
      <c r="C32" s="37">
        <v>2.0677380516149296E-2</v>
      </c>
      <c r="D32" s="37">
        <v>1.9797395079594791E-2</v>
      </c>
      <c r="E32" s="37">
        <v>1.8556318426424197E-2</v>
      </c>
      <c r="F32" s="37">
        <v>1.8129515654268128E-2</v>
      </c>
      <c r="G32" s="37">
        <v>1.7436727486756915E-2</v>
      </c>
      <c r="H32" s="37">
        <v>1.6499514720155289E-2</v>
      </c>
      <c r="I32" s="37">
        <v>1.5199781560025485E-2</v>
      </c>
      <c r="J32" s="37">
        <v>1.4572505859574035E-2</v>
      </c>
      <c r="K32" s="37">
        <v>1.5565548253199585E-2</v>
      </c>
      <c r="L32" s="37">
        <v>1.6005291005291005E-2</v>
      </c>
      <c r="M32" s="41">
        <v>1.4889091461561836E-2</v>
      </c>
    </row>
    <row r="33" spans="1:13" x14ac:dyDescent="0.25">
      <c r="A33" s="216" t="s">
        <v>27</v>
      </c>
      <c r="B33" s="180" t="s">
        <v>76</v>
      </c>
      <c r="C33" s="33">
        <v>7.4026213771460223E-2</v>
      </c>
      <c r="D33" s="33">
        <v>7.1095223910237315E-2</v>
      </c>
      <c r="E33" s="33">
        <v>7.2930212397052455E-2</v>
      </c>
      <c r="F33" s="33">
        <v>7.8205589540602138E-2</v>
      </c>
      <c r="G33" s="33">
        <v>8.7838739821118672E-2</v>
      </c>
      <c r="H33" s="33">
        <v>9.6360381861575181E-2</v>
      </c>
      <c r="I33" s="33">
        <v>0.10317997293640054</v>
      </c>
      <c r="J33" s="33">
        <v>0.10967866076582644</v>
      </c>
      <c r="K33" s="33">
        <v>0.11478980614245263</v>
      </c>
      <c r="L33" s="33">
        <v>0.11542338709677419</v>
      </c>
      <c r="M33" s="40">
        <v>0.11964549483013294</v>
      </c>
    </row>
    <row r="34" spans="1:13" x14ac:dyDescent="0.25">
      <c r="A34" s="217"/>
      <c r="B34" s="180" t="s">
        <v>75</v>
      </c>
      <c r="C34" s="33">
        <v>8.3994831087317711E-3</v>
      </c>
      <c r="D34" s="33">
        <v>7.9436004368980233E-3</v>
      </c>
      <c r="E34" s="33">
        <v>6.9354139575205894E-3</v>
      </c>
      <c r="F34" s="33">
        <v>6.5970972771980324E-3</v>
      </c>
      <c r="G34" s="33">
        <v>7.2086503804565478E-3</v>
      </c>
      <c r="H34" s="33">
        <v>7.0107398568019091E-3</v>
      </c>
      <c r="I34" s="33">
        <v>7.4424898511502033E-3</v>
      </c>
      <c r="J34" s="33">
        <v>8.0815855301135265E-3</v>
      </c>
      <c r="K34" s="33">
        <v>9.1483336963624484E-3</v>
      </c>
      <c r="L34" s="33">
        <v>9.5766129032258066E-3</v>
      </c>
      <c r="M34" s="40">
        <v>7.9763663220088626E-3</v>
      </c>
    </row>
    <row r="35" spans="1:13" x14ac:dyDescent="0.25">
      <c r="A35" s="217"/>
      <c r="B35" s="180" t="s">
        <v>68</v>
      </c>
      <c r="C35" s="33">
        <v>1.4214509876315303E-2</v>
      </c>
      <c r="D35" s="33">
        <v>1.6780855922947077E-2</v>
      </c>
      <c r="E35" s="33">
        <v>1.6688339835283918E-2</v>
      </c>
      <c r="F35" s="33">
        <v>1.6792611251049538E-2</v>
      </c>
      <c r="G35" s="33">
        <v>2.0024028834601523E-2</v>
      </c>
      <c r="H35" s="33">
        <v>1.9689737470167064E-2</v>
      </c>
      <c r="I35" s="33">
        <v>2.1481732070365359E-2</v>
      </c>
      <c r="J35" s="33">
        <v>2.3090244371752933E-2</v>
      </c>
      <c r="K35" s="33">
        <v>2.265301677194511E-2</v>
      </c>
      <c r="L35" s="33">
        <v>2.5201612903225805E-2</v>
      </c>
      <c r="M35" s="40">
        <v>2.8951255539143281E-2</v>
      </c>
    </row>
    <row r="36" spans="1:13" x14ac:dyDescent="0.25">
      <c r="A36" s="217"/>
      <c r="B36" s="180" t="s">
        <v>72</v>
      </c>
      <c r="C36" s="33">
        <v>1.4768321949418497E-3</v>
      </c>
      <c r="D36" s="33">
        <v>1.7873100983020554E-3</v>
      </c>
      <c r="E36" s="33">
        <v>2.7091460771564804E-3</v>
      </c>
      <c r="F36" s="33">
        <v>4.3181000359841671E-3</v>
      </c>
      <c r="G36" s="33">
        <v>4.4052863436123352E-3</v>
      </c>
      <c r="H36" s="33">
        <v>5.3699284009546535E-3</v>
      </c>
      <c r="I36" s="33">
        <v>6.9350473612990529E-3</v>
      </c>
      <c r="J36" s="33">
        <v>5.9649797960361749E-3</v>
      </c>
      <c r="K36" s="33">
        <v>8.2770638205184061E-3</v>
      </c>
      <c r="L36" s="33">
        <v>8.8205645161290331E-3</v>
      </c>
      <c r="M36" s="40">
        <v>1.0930576070901034E-2</v>
      </c>
    </row>
    <row r="37" spans="1:13" x14ac:dyDescent="0.25">
      <c r="A37" s="217"/>
      <c r="B37" s="180" t="s">
        <v>69</v>
      </c>
      <c r="C37" s="33">
        <v>7.4764629868931147E-3</v>
      </c>
      <c r="D37" s="33">
        <v>1.0326680567967431E-2</v>
      </c>
      <c r="E37" s="33">
        <v>1.2570437798006068E-2</v>
      </c>
      <c r="F37" s="33">
        <v>1.5593139018831715E-2</v>
      </c>
      <c r="G37" s="33">
        <v>1.908957415565345E-2</v>
      </c>
      <c r="H37" s="33">
        <v>2.2822195704057278E-2</v>
      </c>
      <c r="I37" s="33">
        <v>2.7232746955345062E-2</v>
      </c>
      <c r="J37" s="33">
        <v>2.7708293246103521E-2</v>
      </c>
      <c r="K37" s="33">
        <v>3.1147898061424525E-2</v>
      </c>
      <c r="L37" s="33">
        <v>3.5282258064516132E-2</v>
      </c>
      <c r="M37" s="40">
        <v>3.8109305760709013E-2</v>
      </c>
    </row>
    <row r="38" spans="1:13" x14ac:dyDescent="0.25">
      <c r="A38" s="217"/>
      <c r="B38" s="180" t="s">
        <v>63</v>
      </c>
      <c r="C38" s="33">
        <v>1.0060919328041351E-2</v>
      </c>
      <c r="D38" s="33">
        <v>1.3106940720881739E-2</v>
      </c>
      <c r="E38" s="33">
        <v>1.3220632856523624E-2</v>
      </c>
      <c r="F38" s="33">
        <v>1.2834352884730718E-2</v>
      </c>
      <c r="G38" s="33">
        <v>1.2948871979708985E-2</v>
      </c>
      <c r="H38" s="33">
        <v>1.4319809069212411E-2</v>
      </c>
      <c r="I38" s="33">
        <v>1.4039242219215155E-2</v>
      </c>
      <c r="J38" s="33">
        <v>1.7702520685010582E-2</v>
      </c>
      <c r="K38" s="33">
        <v>1.9385754737529948E-2</v>
      </c>
      <c r="L38" s="33">
        <v>2.2933467741935484E-2</v>
      </c>
      <c r="M38" s="40">
        <v>2.1565731166912849E-2</v>
      </c>
    </row>
    <row r="39" spans="1:13" x14ac:dyDescent="0.25">
      <c r="A39" s="217"/>
      <c r="B39" s="180" t="s">
        <v>65</v>
      </c>
      <c r="C39" s="33">
        <v>4.8273952372161713E-2</v>
      </c>
      <c r="D39" s="33">
        <v>1.7277330950253203E-2</v>
      </c>
      <c r="E39" s="33">
        <v>2.0264412657130474E-2</v>
      </c>
      <c r="F39" s="33">
        <v>2.6988125224901044E-2</v>
      </c>
      <c r="G39" s="33">
        <v>3.2438926712054464E-2</v>
      </c>
      <c r="H39" s="33">
        <v>3.8036992840095464E-2</v>
      </c>
      <c r="I39" s="33">
        <v>4.4485791610284167E-2</v>
      </c>
      <c r="J39" s="33">
        <v>4.77198383682894E-2</v>
      </c>
      <c r="K39" s="33">
        <v>5.1404922674798521E-2</v>
      </c>
      <c r="L39" s="33">
        <v>5.2923387096774195E-2</v>
      </c>
      <c r="M39" s="40">
        <v>5.9084194977843424E-2</v>
      </c>
    </row>
    <row r="40" spans="1:13" x14ac:dyDescent="0.25">
      <c r="A40" s="217"/>
      <c r="B40" s="180" t="s">
        <v>71</v>
      </c>
      <c r="C40" s="33">
        <v>4.8920066457448777E-3</v>
      </c>
      <c r="D40" s="33">
        <v>6.5534703604408695E-3</v>
      </c>
      <c r="E40" s="33">
        <v>9.3194625054182929E-3</v>
      </c>
      <c r="F40" s="33">
        <v>1.2834352884730718E-2</v>
      </c>
      <c r="G40" s="33">
        <v>1.6820184221065279E-2</v>
      </c>
      <c r="H40" s="33">
        <v>2.3269689737470168E-2</v>
      </c>
      <c r="I40" s="33">
        <v>2.8924221921515562E-2</v>
      </c>
      <c r="J40" s="33">
        <v>3.7136809697902638E-2</v>
      </c>
      <c r="K40" s="33">
        <v>3.8989326944020908E-2</v>
      </c>
      <c r="L40" s="33">
        <v>4.1834677419354836E-2</v>
      </c>
      <c r="M40" s="40">
        <v>4.1654357459379614E-2</v>
      </c>
    </row>
    <row r="41" spans="1:13" x14ac:dyDescent="0.25">
      <c r="A41" s="217"/>
      <c r="B41" s="180" t="s">
        <v>66</v>
      </c>
      <c r="C41" s="33">
        <v>4.2458925604578176E-3</v>
      </c>
      <c r="D41" s="33">
        <v>3.8725052129877867E-3</v>
      </c>
      <c r="E41" s="33">
        <v>4.1179020372778498E-3</v>
      </c>
      <c r="F41" s="33">
        <v>4.4380472592059498E-3</v>
      </c>
      <c r="G41" s="33">
        <v>5.7402215992524361E-3</v>
      </c>
      <c r="H41" s="33">
        <v>5.817422434367542E-3</v>
      </c>
      <c r="I41" s="33">
        <v>6.2584573748308524E-3</v>
      </c>
      <c r="J41" s="33">
        <v>8.274004233211469E-3</v>
      </c>
      <c r="K41" s="33">
        <v>8.7126987584404264E-3</v>
      </c>
      <c r="L41" s="33">
        <v>9.8286290322580645E-3</v>
      </c>
      <c r="M41" s="40">
        <v>1.0044313146233382E-2</v>
      </c>
    </row>
    <row r="42" spans="1:13" x14ac:dyDescent="0.25">
      <c r="A42" s="217"/>
      <c r="B42" s="180" t="s">
        <v>73</v>
      </c>
      <c r="C42" s="33">
        <v>0.73047812442311244</v>
      </c>
      <c r="D42" s="33">
        <v>0.74193228080627549</v>
      </c>
      <c r="E42" s="33">
        <v>0.71770697876029477</v>
      </c>
      <c r="F42" s="33">
        <v>0.67854144176562314</v>
      </c>
      <c r="G42" s="33">
        <v>0.62928847950874378</v>
      </c>
      <c r="H42" s="33">
        <v>0.58875298329355608</v>
      </c>
      <c r="I42" s="33">
        <v>0.53958051420838971</v>
      </c>
      <c r="J42" s="33">
        <v>0.49182220511833752</v>
      </c>
      <c r="K42" s="33">
        <v>0.45066434328033106</v>
      </c>
      <c r="L42" s="33">
        <v>0.42313508064516131</v>
      </c>
      <c r="M42" s="40">
        <v>0.39054652880354507</v>
      </c>
    </row>
    <row r="43" spans="1:13" x14ac:dyDescent="0.25">
      <c r="A43" s="217"/>
      <c r="B43" s="180" t="s">
        <v>67</v>
      </c>
      <c r="C43" s="33">
        <v>4.6151006091932805E-3</v>
      </c>
      <c r="D43" s="33">
        <v>5.560520305828617E-3</v>
      </c>
      <c r="E43" s="33">
        <v>6.6103164282618121E-3</v>
      </c>
      <c r="F43" s="33">
        <v>1.09151973131822E-2</v>
      </c>
      <c r="G43" s="33">
        <v>1.5218261914297157E-2</v>
      </c>
      <c r="H43" s="33">
        <v>1.8496420047732696E-2</v>
      </c>
      <c r="I43" s="33">
        <v>2.4188092016238158E-2</v>
      </c>
      <c r="J43" s="33">
        <v>2.9440061573984991E-2</v>
      </c>
      <c r="K43" s="33">
        <v>3.2454802875190591E-2</v>
      </c>
      <c r="L43" s="33">
        <v>3.0997983870967742E-2</v>
      </c>
      <c r="M43" s="40">
        <v>3.2496307237813882E-2</v>
      </c>
    </row>
    <row r="44" spans="1:13" x14ac:dyDescent="0.25">
      <c r="A44" s="217"/>
      <c r="B44" s="180" t="s">
        <v>74</v>
      </c>
      <c r="C44" s="33">
        <v>1.0522429388960679E-2</v>
      </c>
      <c r="D44" s="33">
        <v>1.0922450600734783E-2</v>
      </c>
      <c r="E44" s="33">
        <v>1.2787169484178587E-2</v>
      </c>
      <c r="F44" s="33">
        <v>1.4633561233057455E-2</v>
      </c>
      <c r="G44" s="33">
        <v>1.7754638900013348E-2</v>
      </c>
      <c r="H44" s="33">
        <v>2.0137231503579951E-2</v>
      </c>
      <c r="I44" s="33">
        <v>2.3173207036535859E-2</v>
      </c>
      <c r="J44" s="33">
        <v>2.9440061573984991E-2</v>
      </c>
      <c r="K44" s="33">
        <v>3.3108255282073625E-2</v>
      </c>
      <c r="L44" s="33">
        <v>3.4526209677419352E-2</v>
      </c>
      <c r="M44" s="40">
        <v>3.308714918759232E-2</v>
      </c>
    </row>
    <row r="45" spans="1:13" x14ac:dyDescent="0.25">
      <c r="A45" s="217"/>
      <c r="B45" s="180" t="s">
        <v>70</v>
      </c>
      <c r="C45" s="33">
        <v>7.1441757430311975E-2</v>
      </c>
      <c r="D45" s="33">
        <v>8.370568960381293E-2</v>
      </c>
      <c r="E45" s="33">
        <v>9.3411356740355445E-2</v>
      </c>
      <c r="F45" s="33">
        <v>0.10483387309583783</v>
      </c>
      <c r="G45" s="33">
        <v>0.11734080897076492</v>
      </c>
      <c r="H45" s="33">
        <v>0.12529832935560858</v>
      </c>
      <c r="I45" s="33">
        <v>0.13751691474966171</v>
      </c>
      <c r="J45" s="33">
        <v>0.14566095824514141</v>
      </c>
      <c r="K45" s="33">
        <v>0.15944238727945981</v>
      </c>
      <c r="L45" s="33">
        <v>0.17011088709677419</v>
      </c>
      <c r="M45" s="40">
        <v>0.18197932053175775</v>
      </c>
    </row>
    <row r="46" spans="1:13" x14ac:dyDescent="0.25">
      <c r="A46" s="219"/>
      <c r="B46" s="181" t="s">
        <v>64</v>
      </c>
      <c r="C46" s="37">
        <v>9.8763153036736193E-3</v>
      </c>
      <c r="D46" s="37">
        <v>9.1351405024327273E-3</v>
      </c>
      <c r="E46" s="37">
        <v>1.0728218465539662E-2</v>
      </c>
      <c r="F46" s="37">
        <v>1.2474511215065371E-2</v>
      </c>
      <c r="G46" s="37">
        <v>1.3883326658657056E-2</v>
      </c>
      <c r="H46" s="37">
        <v>1.4618138424821002E-2</v>
      </c>
      <c r="I46" s="37">
        <v>1.5561569688768605E-2</v>
      </c>
      <c r="J46" s="37">
        <v>1.8279776794304408E-2</v>
      </c>
      <c r="K46" s="37">
        <v>1.982138967545197E-2</v>
      </c>
      <c r="L46" s="37">
        <v>1.9405241935483871E-2</v>
      </c>
      <c r="M46" s="41">
        <v>2.3929098966026588E-2</v>
      </c>
    </row>
  </sheetData>
  <mergeCells count="5">
    <mergeCell ref="A1:I1"/>
    <mergeCell ref="A5:A18"/>
    <mergeCell ref="A19:A32"/>
    <mergeCell ref="A33:A46"/>
    <mergeCell ref="C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1"/>
  <sheetViews>
    <sheetView workbookViewId="0">
      <selection activeCell="C11" sqref="C11:D11"/>
    </sheetView>
  </sheetViews>
  <sheetFormatPr defaultRowHeight="15" x14ac:dyDescent="0.25"/>
  <cols>
    <col min="1" max="1" width="23.140625" style="6" customWidth="1"/>
    <col min="2" max="2" width="12.7109375" style="1" customWidth="1"/>
    <col min="3" max="3" width="7.42578125" style="21" customWidth="1"/>
    <col min="4" max="4" width="7.42578125" style="15" customWidth="1"/>
    <col min="5" max="10" width="7.42578125" style="1" customWidth="1"/>
    <col min="11" max="11" width="7.42578125" style="21" customWidth="1"/>
    <col min="12" max="12" width="12.140625" style="21" bestFit="1" customWidth="1"/>
    <col min="13" max="22" width="8" style="1" customWidth="1"/>
    <col min="23" max="16384" width="9.140625" style="1"/>
  </cols>
  <sheetData>
    <row r="1" spans="1:22" x14ac:dyDescent="0.25">
      <c r="A1" s="192" t="s">
        <v>155</v>
      </c>
      <c r="B1" s="192"/>
      <c r="C1" s="192"/>
      <c r="D1" s="192"/>
      <c r="E1" s="192"/>
      <c r="F1" s="192"/>
      <c r="H1" s="202"/>
      <c r="I1" s="202"/>
      <c r="J1" s="202"/>
      <c r="K1" s="202"/>
      <c r="L1" s="202"/>
      <c r="M1" s="202"/>
    </row>
    <row r="2" spans="1:22" x14ac:dyDescent="0.25">
      <c r="A2" s="200"/>
      <c r="B2" s="200"/>
      <c r="C2" s="200"/>
      <c r="D2" s="200"/>
      <c r="E2" s="200"/>
      <c r="H2"/>
      <c r="I2"/>
      <c r="J2"/>
      <c r="K2" s="23"/>
      <c r="L2" s="23"/>
      <c r="M2"/>
    </row>
    <row r="3" spans="1:22" x14ac:dyDescent="0.25">
      <c r="A3" s="111"/>
      <c r="B3" s="203" t="s">
        <v>211</v>
      </c>
      <c r="C3" s="203"/>
      <c r="D3" s="203"/>
      <c r="E3" s="203"/>
      <c r="F3" s="203"/>
      <c r="G3" s="203"/>
      <c r="H3" s="203"/>
      <c r="I3" s="203"/>
      <c r="J3" s="203"/>
      <c r="K3" s="112"/>
      <c r="L3" s="112"/>
      <c r="M3" s="203" t="s">
        <v>212</v>
      </c>
      <c r="N3" s="203"/>
      <c r="O3" s="203"/>
      <c r="P3" s="203"/>
      <c r="Q3" s="203"/>
      <c r="R3" s="203"/>
      <c r="S3" s="203"/>
      <c r="T3" s="203"/>
      <c r="U3" s="203"/>
      <c r="V3" s="113"/>
    </row>
    <row r="4" spans="1:22" x14ac:dyDescent="0.25">
      <c r="A4" s="114"/>
      <c r="B4" s="115" t="s">
        <v>144</v>
      </c>
      <c r="C4" s="115" t="s">
        <v>145</v>
      </c>
      <c r="D4" s="115" t="s">
        <v>146</v>
      </c>
      <c r="E4" s="115" t="s">
        <v>147</v>
      </c>
      <c r="F4" s="115" t="s">
        <v>148</v>
      </c>
      <c r="G4" s="115" t="s">
        <v>149</v>
      </c>
      <c r="H4" s="115" t="s">
        <v>150</v>
      </c>
      <c r="I4" s="115" t="s">
        <v>151</v>
      </c>
      <c r="J4" s="115" t="s">
        <v>152</v>
      </c>
      <c r="K4" s="115" t="s">
        <v>153</v>
      </c>
      <c r="L4" s="115"/>
      <c r="M4" s="115" t="s">
        <v>144</v>
      </c>
      <c r="N4" s="115" t="s">
        <v>145</v>
      </c>
      <c r="O4" s="115" t="s">
        <v>146</v>
      </c>
      <c r="P4" s="115" t="s">
        <v>147</v>
      </c>
      <c r="Q4" s="115" t="s">
        <v>148</v>
      </c>
      <c r="R4" s="115" t="s">
        <v>149</v>
      </c>
      <c r="S4" s="115" t="s">
        <v>150</v>
      </c>
      <c r="T4" s="115" t="s">
        <v>151</v>
      </c>
      <c r="U4" s="115" t="s">
        <v>152</v>
      </c>
      <c r="V4" s="116" t="s">
        <v>153</v>
      </c>
    </row>
    <row r="5" spans="1:22" x14ac:dyDescent="0.25">
      <c r="A5" s="103" t="s">
        <v>7</v>
      </c>
      <c r="B5" s="105">
        <v>24700</v>
      </c>
      <c r="C5" s="105">
        <v>29158</v>
      </c>
      <c r="D5" s="105">
        <v>31590</v>
      </c>
      <c r="E5" s="105">
        <v>34997</v>
      </c>
      <c r="F5" s="105">
        <v>39141</v>
      </c>
      <c r="G5" s="105">
        <v>40432</v>
      </c>
      <c r="H5" s="105">
        <v>40247</v>
      </c>
      <c r="I5" s="105">
        <v>40367</v>
      </c>
      <c r="J5" s="105">
        <v>41501</v>
      </c>
      <c r="K5" s="105">
        <v>43693</v>
      </c>
      <c r="L5" s="106"/>
      <c r="M5" s="101">
        <v>61280</v>
      </c>
      <c r="N5" s="101">
        <v>64076</v>
      </c>
      <c r="O5" s="101">
        <v>62388</v>
      </c>
      <c r="P5" s="101">
        <v>65646</v>
      </c>
      <c r="Q5" s="101">
        <v>63204</v>
      </c>
      <c r="R5" s="101">
        <v>63872</v>
      </c>
      <c r="S5" s="101">
        <v>63709</v>
      </c>
      <c r="T5" s="101">
        <v>67510</v>
      </c>
      <c r="U5" s="101">
        <v>68431</v>
      </c>
      <c r="V5" s="107">
        <v>68727</v>
      </c>
    </row>
    <row r="6" spans="1:22" x14ac:dyDescent="0.25">
      <c r="A6" s="103" t="s">
        <v>8</v>
      </c>
      <c r="B6" s="105">
        <v>6495</v>
      </c>
      <c r="C6" s="105">
        <v>6448</v>
      </c>
      <c r="D6" s="105">
        <v>7309</v>
      </c>
      <c r="E6" s="105">
        <v>7890</v>
      </c>
      <c r="F6" s="105">
        <v>9000</v>
      </c>
      <c r="G6" s="105">
        <v>9807</v>
      </c>
      <c r="H6" s="105">
        <v>10691</v>
      </c>
      <c r="I6" s="105">
        <v>10834</v>
      </c>
      <c r="J6" s="105">
        <v>11107</v>
      </c>
      <c r="K6" s="105">
        <v>13138</v>
      </c>
      <c r="L6" s="106"/>
      <c r="M6" s="101">
        <v>10833</v>
      </c>
      <c r="N6" s="101">
        <v>11120</v>
      </c>
      <c r="O6" s="101">
        <v>11443</v>
      </c>
      <c r="P6" s="101">
        <v>11432</v>
      </c>
      <c r="Q6" s="101">
        <v>11122</v>
      </c>
      <c r="R6" s="101">
        <v>11723</v>
      </c>
      <c r="S6" s="101">
        <v>11627</v>
      </c>
      <c r="T6" s="101">
        <v>12366</v>
      </c>
      <c r="U6" s="101">
        <v>11935</v>
      </c>
      <c r="V6" s="107">
        <v>11659</v>
      </c>
    </row>
    <row r="7" spans="1:22" x14ac:dyDescent="0.25">
      <c r="A7" s="104" t="s">
        <v>106</v>
      </c>
      <c r="B7" s="108">
        <v>2783</v>
      </c>
      <c r="C7" s="108">
        <v>2719</v>
      </c>
      <c r="D7" s="108">
        <v>2931</v>
      </c>
      <c r="E7" s="108">
        <v>3232</v>
      </c>
      <c r="F7" s="108">
        <v>3708</v>
      </c>
      <c r="G7" s="108">
        <v>3885</v>
      </c>
      <c r="H7" s="108">
        <v>4416</v>
      </c>
      <c r="I7" s="108">
        <v>4066</v>
      </c>
      <c r="J7" s="108">
        <v>4269</v>
      </c>
      <c r="K7" s="108">
        <v>3531</v>
      </c>
      <c r="L7" s="109"/>
      <c r="M7" s="102">
        <v>4632</v>
      </c>
      <c r="N7" s="102">
        <v>4717</v>
      </c>
      <c r="O7" s="102">
        <v>4849</v>
      </c>
      <c r="P7" s="102">
        <v>4801</v>
      </c>
      <c r="Q7" s="102">
        <v>4578</v>
      </c>
      <c r="R7" s="102">
        <v>4803</v>
      </c>
      <c r="S7" s="102">
        <v>4928</v>
      </c>
      <c r="T7" s="102">
        <v>5157</v>
      </c>
      <c r="U7" s="102">
        <v>4997</v>
      </c>
      <c r="V7" s="110">
        <v>4788</v>
      </c>
    </row>
    <row r="8" spans="1:22" x14ac:dyDescent="0.25">
      <c r="A8" s="18"/>
      <c r="B8" s="18"/>
      <c r="C8" s="19"/>
      <c r="D8" s="20"/>
      <c r="E8" s="18"/>
      <c r="F8" s="18"/>
      <c r="G8" s="18"/>
      <c r="H8" s="18"/>
      <c r="I8" s="18"/>
      <c r="J8" s="18"/>
      <c r="K8" s="18"/>
      <c r="L8" s="18"/>
      <c r="M8"/>
    </row>
    <row r="9" spans="1:22" x14ac:dyDescent="0.25">
      <c r="A9" s="18"/>
      <c r="B9" s="18"/>
      <c r="C9" s="19"/>
      <c r="D9" s="20"/>
      <c r="E9" s="18"/>
      <c r="F9" s="18"/>
      <c r="G9" s="18"/>
      <c r="H9" s="18"/>
      <c r="I9" s="18"/>
      <c r="J9" s="18"/>
      <c r="K9" s="18"/>
      <c r="L9" s="18"/>
      <c r="M9"/>
    </row>
    <row r="10" spans="1:22" x14ac:dyDescent="0.25">
      <c r="A10" s="18"/>
      <c r="B10" s="18"/>
      <c r="C10" s="19"/>
      <c r="D10" s="20"/>
      <c r="E10" s="18"/>
      <c r="F10" s="18"/>
      <c r="G10" s="18"/>
      <c r="H10" s="18"/>
      <c r="I10" s="18"/>
      <c r="J10" s="18"/>
      <c r="K10" s="18"/>
      <c r="L10" s="18"/>
      <c r="M10"/>
    </row>
    <row r="11" spans="1:22" ht="15.75" x14ac:dyDescent="0.25">
      <c r="A11" s="117"/>
      <c r="B11" s="118"/>
      <c r="C11" s="245" t="s">
        <v>119</v>
      </c>
      <c r="D11" s="245"/>
      <c r="E11" s="245" t="s">
        <v>120</v>
      </c>
      <c r="F11" s="246"/>
      <c r="G11" s="18"/>
      <c r="H11" s="18"/>
      <c r="I11" s="18"/>
      <c r="J11" s="18"/>
      <c r="K11" s="18"/>
      <c r="L11" s="18"/>
      <c r="M11"/>
    </row>
    <row r="12" spans="1:22" x14ac:dyDescent="0.25">
      <c r="A12" s="119"/>
      <c r="B12" s="116"/>
      <c r="C12" s="120" t="s">
        <v>144</v>
      </c>
      <c r="D12" s="120" t="s">
        <v>153</v>
      </c>
      <c r="E12" s="120" t="s">
        <v>144</v>
      </c>
      <c r="F12" s="121" t="s">
        <v>153</v>
      </c>
      <c r="G12" s="18"/>
      <c r="H12" s="18"/>
      <c r="I12" s="18"/>
      <c r="J12" s="18"/>
      <c r="K12" s="18"/>
      <c r="L12" s="18"/>
      <c r="M12" s="18"/>
    </row>
    <row r="13" spans="1:22" x14ac:dyDescent="0.25">
      <c r="A13" s="204" t="s">
        <v>114</v>
      </c>
      <c r="B13" s="99" t="s">
        <v>7</v>
      </c>
      <c r="C13" s="93">
        <v>1684</v>
      </c>
      <c r="D13" s="93">
        <v>2639</v>
      </c>
      <c r="E13" s="93">
        <v>10815</v>
      </c>
      <c r="F13" s="94">
        <v>14765</v>
      </c>
      <c r="G13" s="18"/>
      <c r="H13" s="18"/>
      <c r="I13" s="18"/>
      <c r="J13" s="18"/>
      <c r="K13" s="18"/>
      <c r="L13" s="18"/>
      <c r="M13"/>
    </row>
    <row r="14" spans="1:22" x14ac:dyDescent="0.25">
      <c r="A14" s="204"/>
      <c r="B14" s="99" t="s">
        <v>8</v>
      </c>
      <c r="C14" s="95">
        <v>416</v>
      </c>
      <c r="D14" s="95">
        <v>717</v>
      </c>
      <c r="E14" s="93">
        <v>2423</v>
      </c>
      <c r="F14" s="94">
        <v>3191</v>
      </c>
      <c r="G14" s="18"/>
      <c r="H14" s="18"/>
      <c r="I14" s="18"/>
      <c r="J14" s="18"/>
      <c r="K14" s="18"/>
      <c r="L14" s="18"/>
      <c r="M14"/>
    </row>
    <row r="15" spans="1:22" x14ac:dyDescent="0.25">
      <c r="A15" s="204"/>
      <c r="B15" s="99" t="s">
        <v>115</v>
      </c>
      <c r="C15" s="95">
        <v>171</v>
      </c>
      <c r="D15" s="95">
        <v>210</v>
      </c>
      <c r="E15" s="95">
        <v>875</v>
      </c>
      <c r="F15" s="94">
        <v>973</v>
      </c>
      <c r="G15" s="18"/>
      <c r="H15" s="18"/>
      <c r="I15" s="18"/>
      <c r="J15" s="18"/>
      <c r="K15" s="18"/>
      <c r="L15" s="18"/>
      <c r="M15"/>
    </row>
    <row r="16" spans="1:22" x14ac:dyDescent="0.25">
      <c r="A16" s="204" t="s">
        <v>93</v>
      </c>
      <c r="B16" s="99" t="s">
        <v>7</v>
      </c>
      <c r="C16" s="93">
        <v>14175</v>
      </c>
      <c r="D16" s="93">
        <v>31493</v>
      </c>
      <c r="E16" s="93">
        <v>16182</v>
      </c>
      <c r="F16" s="94">
        <v>16856</v>
      </c>
      <c r="G16" s="18"/>
      <c r="H16" s="18"/>
      <c r="I16" s="18"/>
      <c r="J16" s="18"/>
      <c r="K16" s="18"/>
      <c r="L16" s="18"/>
      <c r="M16"/>
    </row>
    <row r="17" spans="1:13" x14ac:dyDescent="0.25">
      <c r="A17" s="204"/>
      <c r="B17" s="99" t="s">
        <v>8</v>
      </c>
      <c r="C17" s="93">
        <v>3963</v>
      </c>
      <c r="D17" s="93">
        <v>9256</v>
      </c>
      <c r="E17" s="93">
        <v>2741</v>
      </c>
      <c r="F17" s="94">
        <v>2759</v>
      </c>
      <c r="G17" s="18"/>
      <c r="H17" s="18"/>
      <c r="I17" s="18"/>
      <c r="J17" s="18"/>
      <c r="K17" s="18"/>
      <c r="L17" s="18"/>
      <c r="M17"/>
    </row>
    <row r="18" spans="1:13" x14ac:dyDescent="0.25">
      <c r="A18" s="204"/>
      <c r="B18" s="99" t="s">
        <v>115</v>
      </c>
      <c r="C18" s="93">
        <v>1535</v>
      </c>
      <c r="D18" s="93">
        <v>1896</v>
      </c>
      <c r="E18" s="93">
        <v>1056</v>
      </c>
      <c r="F18" s="94">
        <v>1068</v>
      </c>
      <c r="G18" s="18"/>
      <c r="H18" s="18"/>
      <c r="I18" s="18"/>
      <c r="J18" s="18"/>
      <c r="K18" s="18"/>
      <c r="L18" s="18"/>
      <c r="M18"/>
    </row>
    <row r="19" spans="1:13" x14ac:dyDescent="0.25">
      <c r="A19" s="204" t="s">
        <v>116</v>
      </c>
      <c r="B19" s="99" t="s">
        <v>7</v>
      </c>
      <c r="C19" s="93">
        <v>2072</v>
      </c>
      <c r="D19" s="93">
        <v>2521</v>
      </c>
      <c r="E19" s="93">
        <v>10517</v>
      </c>
      <c r="F19" s="94">
        <v>14396</v>
      </c>
      <c r="G19" s="18"/>
      <c r="H19" s="18"/>
      <c r="I19" s="18"/>
      <c r="J19" s="18"/>
      <c r="K19" s="18"/>
      <c r="L19" s="18"/>
      <c r="M19"/>
    </row>
    <row r="20" spans="1:13" x14ac:dyDescent="0.25">
      <c r="A20" s="204"/>
      <c r="B20" s="99" t="s">
        <v>8</v>
      </c>
      <c r="C20" s="95">
        <v>698</v>
      </c>
      <c r="D20" s="95">
        <v>950</v>
      </c>
      <c r="E20" s="93">
        <v>1967</v>
      </c>
      <c r="F20" s="94">
        <v>2301</v>
      </c>
      <c r="G20" s="18"/>
      <c r="H20" s="18"/>
      <c r="I20" s="18"/>
      <c r="J20" s="18"/>
      <c r="K20" s="18"/>
      <c r="L20" s="18"/>
      <c r="M20"/>
    </row>
    <row r="21" spans="1:13" x14ac:dyDescent="0.25">
      <c r="A21" s="204"/>
      <c r="B21" s="99" t="s">
        <v>115</v>
      </c>
      <c r="C21" s="95">
        <v>384</v>
      </c>
      <c r="D21" s="95">
        <v>456</v>
      </c>
      <c r="E21" s="95">
        <v>890</v>
      </c>
      <c r="F21" s="94">
        <v>1149</v>
      </c>
      <c r="G21" s="18"/>
      <c r="H21" s="18"/>
      <c r="I21" s="18"/>
      <c r="J21" s="18"/>
      <c r="K21" s="18"/>
      <c r="L21" s="18"/>
      <c r="M21" s="18"/>
    </row>
    <row r="22" spans="1:13" x14ac:dyDescent="0.25">
      <c r="A22" s="204" t="s">
        <v>117</v>
      </c>
      <c r="B22" s="99" t="s">
        <v>7</v>
      </c>
      <c r="C22" s="93">
        <v>912</v>
      </c>
      <c r="D22" s="93">
        <v>899</v>
      </c>
      <c r="E22" s="93">
        <v>11331</v>
      </c>
      <c r="F22" s="94">
        <v>11250</v>
      </c>
      <c r="G22" s="18"/>
      <c r="H22" s="18"/>
      <c r="I22" s="18"/>
      <c r="J22" s="18"/>
      <c r="K22" s="18"/>
      <c r="L22" s="18"/>
      <c r="M22"/>
    </row>
    <row r="23" spans="1:13" x14ac:dyDescent="0.25">
      <c r="A23" s="204"/>
      <c r="B23" s="99" t="s">
        <v>8</v>
      </c>
      <c r="C23" s="95">
        <v>381</v>
      </c>
      <c r="D23" s="95">
        <v>583</v>
      </c>
      <c r="E23" s="93">
        <v>1679</v>
      </c>
      <c r="F23" s="94">
        <v>1528</v>
      </c>
      <c r="G23" s="18"/>
      <c r="H23" s="18"/>
      <c r="I23" s="18"/>
      <c r="J23" s="18"/>
      <c r="K23" s="18"/>
      <c r="L23" s="18"/>
      <c r="M23"/>
    </row>
    <row r="24" spans="1:13" x14ac:dyDescent="0.25">
      <c r="A24" s="204"/>
      <c r="B24" s="99" t="s">
        <v>115</v>
      </c>
      <c r="C24" s="95">
        <v>160</v>
      </c>
      <c r="D24" s="95">
        <v>220</v>
      </c>
      <c r="E24" s="95">
        <v>762</v>
      </c>
      <c r="F24" s="96">
        <v>638</v>
      </c>
      <c r="G24" s="18"/>
      <c r="H24" s="18"/>
      <c r="I24" s="18"/>
      <c r="J24" s="18"/>
      <c r="K24" s="18"/>
      <c r="L24" s="18"/>
      <c r="M24"/>
    </row>
    <row r="25" spans="1:13" x14ac:dyDescent="0.25">
      <c r="A25" s="204" t="s">
        <v>44</v>
      </c>
      <c r="B25" s="99" t="s">
        <v>7</v>
      </c>
      <c r="C25" s="93">
        <v>4339</v>
      </c>
      <c r="D25" s="93">
        <v>3843</v>
      </c>
      <c r="E25" s="93">
        <v>7341</v>
      </c>
      <c r="F25" s="94">
        <v>6522</v>
      </c>
      <c r="G25" s="18"/>
      <c r="H25" s="18"/>
      <c r="I25" s="18"/>
      <c r="J25" s="18"/>
      <c r="K25" s="18"/>
      <c r="L25" s="18"/>
      <c r="M25"/>
    </row>
    <row r="26" spans="1:13" x14ac:dyDescent="0.25">
      <c r="A26" s="204"/>
      <c r="B26" s="99" t="s">
        <v>8</v>
      </c>
      <c r="C26" s="95">
        <v>497</v>
      </c>
      <c r="D26" s="95">
        <v>465</v>
      </c>
      <c r="E26" s="93">
        <v>1221</v>
      </c>
      <c r="F26" s="94">
        <v>1022</v>
      </c>
      <c r="G26" s="18"/>
      <c r="H26" s="18"/>
      <c r="I26" s="18"/>
      <c r="J26" s="18"/>
      <c r="K26" s="18"/>
      <c r="L26" s="18"/>
      <c r="M26"/>
    </row>
    <row r="27" spans="1:13" x14ac:dyDescent="0.25">
      <c r="A27" s="204"/>
      <c r="B27" s="99" t="s">
        <v>115</v>
      </c>
      <c r="C27" s="95">
        <v>316</v>
      </c>
      <c r="D27" s="95">
        <v>264</v>
      </c>
      <c r="E27" s="95">
        <v>600</v>
      </c>
      <c r="F27" s="96">
        <v>510</v>
      </c>
      <c r="G27" s="18"/>
      <c r="H27" s="18"/>
      <c r="I27" s="18"/>
      <c r="J27" s="18"/>
      <c r="K27" s="18"/>
      <c r="L27" s="18"/>
      <c r="M27"/>
    </row>
    <row r="28" spans="1:13" x14ac:dyDescent="0.25">
      <c r="A28" s="204" t="s">
        <v>118</v>
      </c>
      <c r="B28" s="99" t="s">
        <v>7</v>
      </c>
      <c r="C28" s="93">
        <v>1518</v>
      </c>
      <c r="D28" s="93">
        <v>2298</v>
      </c>
      <c r="E28" s="93">
        <v>5094</v>
      </c>
      <c r="F28" s="94">
        <v>4938</v>
      </c>
      <c r="G28" s="18"/>
      <c r="H28" s="18"/>
      <c r="I28" s="18"/>
      <c r="J28" s="18"/>
      <c r="K28" s="18"/>
      <c r="L28" s="18"/>
      <c r="M28"/>
    </row>
    <row r="29" spans="1:13" x14ac:dyDescent="0.25">
      <c r="A29" s="204"/>
      <c r="B29" s="99" t="s">
        <v>8</v>
      </c>
      <c r="C29" s="95">
        <v>540</v>
      </c>
      <c r="D29" s="95">
        <v>1167</v>
      </c>
      <c r="E29" s="95">
        <v>802</v>
      </c>
      <c r="F29" s="96">
        <v>858</v>
      </c>
      <c r="G29" s="18"/>
      <c r="H29" s="18"/>
      <c r="I29" s="18"/>
      <c r="J29" s="18"/>
      <c r="K29" s="18"/>
      <c r="L29" s="18"/>
      <c r="M29"/>
    </row>
    <row r="30" spans="1:13" x14ac:dyDescent="0.25">
      <c r="A30" s="205"/>
      <c r="B30" s="100" t="s">
        <v>115</v>
      </c>
      <c r="C30" s="97">
        <v>217</v>
      </c>
      <c r="D30" s="97">
        <v>485</v>
      </c>
      <c r="E30" s="97">
        <v>449</v>
      </c>
      <c r="F30" s="98">
        <v>450</v>
      </c>
      <c r="G30" s="18"/>
      <c r="H30" s="18"/>
      <c r="I30" s="18"/>
      <c r="J30" s="18"/>
      <c r="K30" s="18"/>
      <c r="L30" s="18"/>
      <c r="M30" s="18"/>
    </row>
    <row r="31" spans="1:13" x14ac:dyDescent="0.25">
      <c r="A31" s="18"/>
      <c r="B31" s="18"/>
      <c r="C31" s="19"/>
      <c r="D31" s="20"/>
      <c r="E31" s="18"/>
      <c r="F31" s="18"/>
      <c r="G31" s="18"/>
      <c r="H31" s="18"/>
      <c r="I31" s="18"/>
      <c r="J31" s="18"/>
      <c r="K31" s="18"/>
      <c r="L31" s="18"/>
      <c r="M31"/>
    </row>
    <row r="32" spans="1:13" x14ac:dyDescent="0.25">
      <c r="A32" s="18"/>
      <c r="B32" s="18"/>
      <c r="C32" s="19"/>
      <c r="D32" s="20"/>
      <c r="E32" s="18"/>
      <c r="F32" s="18"/>
      <c r="G32" s="18"/>
      <c r="H32" s="18"/>
      <c r="I32" s="18"/>
      <c r="J32" s="18"/>
      <c r="K32" s="18"/>
      <c r="L32" s="18"/>
      <c r="M32"/>
    </row>
    <row r="33" spans="1:13" x14ac:dyDescent="0.25">
      <c r="A33" s="18"/>
      <c r="B33" s="18"/>
      <c r="C33" s="19"/>
      <c r="D33" s="20"/>
      <c r="E33" s="18"/>
      <c r="F33" s="18"/>
      <c r="G33" s="18"/>
      <c r="H33" s="18"/>
      <c r="I33" s="18"/>
      <c r="J33" s="18"/>
      <c r="K33" s="18"/>
      <c r="L33" s="18"/>
      <c r="M33"/>
    </row>
    <row r="34" spans="1:13" x14ac:dyDescent="0.25">
      <c r="A34" s="18"/>
      <c r="B34" s="18"/>
      <c r="C34" s="19"/>
      <c r="D34" s="20"/>
      <c r="E34" s="18"/>
      <c r="F34" s="18"/>
      <c r="G34" s="18"/>
      <c r="H34" s="18"/>
      <c r="I34" s="18"/>
      <c r="J34" s="18"/>
      <c r="K34" s="18"/>
      <c r="L34" s="18"/>
      <c r="M34"/>
    </row>
    <row r="35" spans="1:13" x14ac:dyDescent="0.25">
      <c r="A35" s="18"/>
      <c r="B35" s="18"/>
      <c r="C35" s="19"/>
      <c r="D35" s="20"/>
      <c r="E35" s="18"/>
      <c r="F35" s="18"/>
      <c r="G35" s="18"/>
      <c r="H35" s="18"/>
      <c r="I35" s="18"/>
      <c r="J35" s="18"/>
      <c r="K35" s="18"/>
      <c r="L35" s="18"/>
      <c r="M35"/>
    </row>
    <row r="36" spans="1:13" x14ac:dyDescent="0.25">
      <c r="A36" s="18"/>
      <c r="B36" s="18"/>
      <c r="C36" s="19"/>
      <c r="D36" s="20"/>
      <c r="E36" s="18"/>
      <c r="F36" s="18"/>
      <c r="G36" s="18"/>
      <c r="H36" s="18"/>
      <c r="I36" s="18"/>
      <c r="J36" s="18"/>
      <c r="K36" s="18"/>
      <c r="L36" s="18"/>
      <c r="M36"/>
    </row>
    <row r="37" spans="1:13" x14ac:dyDescent="0.25">
      <c r="A37" s="18"/>
      <c r="B37" s="18"/>
      <c r="C37" s="19"/>
      <c r="D37" s="20"/>
      <c r="E37" s="18"/>
      <c r="F37" s="18"/>
      <c r="G37" s="18"/>
      <c r="H37" s="18"/>
      <c r="I37" s="18"/>
      <c r="J37" s="18"/>
      <c r="K37" s="18"/>
      <c r="L37" s="18"/>
      <c r="M37"/>
    </row>
    <row r="38" spans="1:13" x14ac:dyDescent="0.25">
      <c r="A38" s="18"/>
      <c r="B38" s="18"/>
      <c r="C38" s="19"/>
      <c r="D38" s="20"/>
      <c r="E38" s="18"/>
      <c r="F38" s="18"/>
      <c r="G38" s="18"/>
      <c r="H38" s="18"/>
      <c r="I38" s="18"/>
      <c r="J38" s="18"/>
      <c r="K38" s="18"/>
      <c r="L38" s="18"/>
      <c r="M38"/>
    </row>
    <row r="39" spans="1:13" x14ac:dyDescent="0.25">
      <c r="A39" s="18"/>
      <c r="B39" s="18"/>
      <c r="C39" s="28"/>
      <c r="D39" s="20"/>
      <c r="E39" s="18"/>
      <c r="F39" s="18"/>
      <c r="G39" s="18"/>
      <c r="H39" s="18"/>
      <c r="I39" s="18"/>
      <c r="J39" s="18"/>
      <c r="K39" s="18"/>
      <c r="L39" s="18"/>
      <c r="M39" s="18"/>
    </row>
    <row r="40" spans="1:13" x14ac:dyDescent="0.25">
      <c r="A40" s="18"/>
      <c r="B40" s="18"/>
      <c r="C40" s="19"/>
      <c r="D40" s="20"/>
      <c r="E40" s="18"/>
      <c r="F40" s="18"/>
      <c r="G40" s="18"/>
      <c r="H40" s="18"/>
      <c r="I40" s="18"/>
      <c r="J40" s="18"/>
      <c r="K40" s="18"/>
      <c r="L40" s="18"/>
      <c r="M40"/>
    </row>
    <row r="41" spans="1:13" x14ac:dyDescent="0.25">
      <c r="A41" s="18"/>
      <c r="B41" s="18"/>
      <c r="C41" s="19"/>
      <c r="D41" s="20"/>
      <c r="E41" s="18"/>
      <c r="F41" s="18"/>
      <c r="G41" s="18"/>
      <c r="H41" s="18"/>
      <c r="I41" s="18"/>
      <c r="J41" s="18"/>
      <c r="K41" s="18"/>
      <c r="L41" s="18"/>
      <c r="M41"/>
    </row>
    <row r="42" spans="1:13" x14ac:dyDescent="0.25">
      <c r="A42" s="18"/>
      <c r="B42" s="18"/>
      <c r="C42" s="19"/>
      <c r="D42" s="20"/>
      <c r="E42" s="18"/>
      <c r="F42" s="18"/>
      <c r="G42" s="18"/>
      <c r="H42" s="18"/>
      <c r="I42" s="18"/>
      <c r="J42" s="18"/>
      <c r="K42" s="18"/>
      <c r="L42" s="18"/>
      <c r="M42"/>
    </row>
    <row r="43" spans="1:13" x14ac:dyDescent="0.25">
      <c r="A43" s="18"/>
      <c r="B43" s="18"/>
      <c r="C43" s="19"/>
      <c r="D43" s="20"/>
      <c r="E43" s="18"/>
      <c r="F43" s="18"/>
      <c r="G43" s="18"/>
      <c r="H43" s="18"/>
      <c r="I43" s="18"/>
      <c r="J43" s="18"/>
      <c r="K43" s="18"/>
      <c r="L43" s="18"/>
      <c r="M43"/>
    </row>
    <row r="44" spans="1:13" x14ac:dyDescent="0.25">
      <c r="A44" s="18"/>
      <c r="B44" s="18"/>
      <c r="C44" s="19"/>
      <c r="D44" s="20"/>
      <c r="E44" s="18"/>
      <c r="F44" s="18"/>
      <c r="G44" s="18"/>
      <c r="H44" s="18"/>
      <c r="I44" s="18"/>
      <c r="J44" s="18"/>
      <c r="K44" s="18"/>
      <c r="L44" s="18"/>
      <c r="M44"/>
    </row>
    <row r="45" spans="1:13" x14ac:dyDescent="0.25">
      <c r="A45" s="18"/>
      <c r="B45" s="18"/>
      <c r="C45" s="19"/>
      <c r="D45" s="20"/>
      <c r="E45" s="18"/>
      <c r="F45" s="18"/>
      <c r="G45" s="18"/>
      <c r="H45" s="18"/>
      <c r="I45" s="18"/>
      <c r="J45" s="18"/>
      <c r="K45" s="18"/>
      <c r="L45" s="18"/>
      <c r="M45"/>
    </row>
    <row r="46" spans="1:13" x14ac:dyDescent="0.25">
      <c r="A46" s="18"/>
      <c r="B46" s="18"/>
      <c r="C46" s="19"/>
      <c r="D46" s="20"/>
      <c r="E46" s="18"/>
      <c r="F46" s="18"/>
      <c r="G46" s="18"/>
      <c r="H46" s="18"/>
      <c r="I46" s="18"/>
      <c r="J46" s="18"/>
      <c r="K46" s="18"/>
      <c r="L46" s="18"/>
      <c r="M46"/>
    </row>
    <row r="47" spans="1:13" x14ac:dyDescent="0.25">
      <c r="A47" s="18"/>
      <c r="B47" s="18"/>
      <c r="C47" s="19"/>
      <c r="D47" s="20"/>
      <c r="E47" s="18"/>
      <c r="F47" s="18"/>
      <c r="G47" s="18"/>
      <c r="H47" s="18"/>
      <c r="I47" s="18"/>
      <c r="J47" s="18"/>
      <c r="K47" s="18"/>
      <c r="L47" s="18"/>
      <c r="M47"/>
    </row>
    <row r="48" spans="1:13" x14ac:dyDescent="0.25">
      <c r="A48" s="18"/>
      <c r="B48" s="18"/>
      <c r="C48" s="28"/>
      <c r="D48" s="20"/>
      <c r="E48" s="18"/>
      <c r="F48" s="18"/>
      <c r="G48" s="18"/>
      <c r="H48" s="18"/>
      <c r="I48" s="18"/>
      <c r="J48" s="18"/>
      <c r="K48" s="18"/>
      <c r="L48" s="18"/>
      <c r="M48" s="18"/>
    </row>
    <row r="49" spans="1:13" x14ac:dyDescent="0.25">
      <c r="A49" s="18"/>
      <c r="B49" s="18"/>
      <c r="C49" s="19"/>
      <c r="D49" s="20"/>
      <c r="E49" s="18"/>
      <c r="F49" s="18"/>
      <c r="G49" s="18"/>
      <c r="H49" s="18"/>
      <c r="I49" s="18"/>
      <c r="J49" s="18"/>
      <c r="K49" s="18"/>
      <c r="L49" s="18"/>
      <c r="M49"/>
    </row>
    <row r="50" spans="1:13" x14ac:dyDescent="0.25">
      <c r="A50" s="18"/>
      <c r="B50" s="18"/>
      <c r="C50" s="19"/>
      <c r="D50" s="20"/>
      <c r="E50" s="18"/>
      <c r="F50" s="18"/>
      <c r="G50" s="18"/>
      <c r="H50" s="18"/>
      <c r="I50" s="18"/>
      <c r="J50" s="18"/>
      <c r="K50" s="18"/>
      <c r="L50" s="18"/>
      <c r="M50"/>
    </row>
    <row r="51" spans="1:13" x14ac:dyDescent="0.25">
      <c r="A51" s="18"/>
      <c r="B51" s="18"/>
      <c r="C51" s="19"/>
      <c r="D51" s="20"/>
      <c r="E51" s="18"/>
      <c r="F51" s="18"/>
      <c r="G51" s="18"/>
      <c r="H51" s="18"/>
      <c r="I51" s="18"/>
      <c r="J51" s="18"/>
      <c r="K51" s="18"/>
      <c r="L51" s="18"/>
      <c r="M51"/>
    </row>
    <row r="52" spans="1:13" x14ac:dyDescent="0.25">
      <c r="A52" s="18"/>
      <c r="B52" s="18"/>
      <c r="C52" s="19"/>
      <c r="D52" s="20"/>
      <c r="E52" s="18"/>
      <c r="F52" s="18"/>
      <c r="G52" s="18"/>
      <c r="H52" s="18"/>
      <c r="I52" s="18"/>
      <c r="J52" s="18"/>
      <c r="K52" s="18"/>
      <c r="L52" s="18"/>
      <c r="M52"/>
    </row>
    <row r="53" spans="1:13" x14ac:dyDescent="0.25">
      <c r="A53" s="18"/>
      <c r="B53" s="18"/>
      <c r="C53" s="19"/>
      <c r="D53" s="20"/>
      <c r="E53" s="18"/>
      <c r="F53" s="18"/>
      <c r="G53" s="18"/>
      <c r="H53" s="18"/>
      <c r="I53" s="18"/>
      <c r="J53" s="18"/>
      <c r="K53" s="18"/>
      <c r="L53" s="18"/>
      <c r="M53"/>
    </row>
    <row r="54" spans="1:13" x14ac:dyDescent="0.25">
      <c r="A54" s="18"/>
      <c r="B54" s="18"/>
      <c r="C54" s="19"/>
      <c r="D54" s="20"/>
      <c r="E54" s="18"/>
      <c r="F54" s="18"/>
      <c r="G54" s="18"/>
      <c r="H54" s="18"/>
      <c r="I54" s="18"/>
      <c r="J54" s="18"/>
      <c r="K54" s="18"/>
      <c r="L54" s="18"/>
      <c r="M54"/>
    </row>
    <row r="55" spans="1:13" x14ac:dyDescent="0.25">
      <c r="A55" s="18"/>
      <c r="B55" s="18"/>
      <c r="C55" s="19"/>
      <c r="D55" s="20"/>
      <c r="E55" s="18"/>
      <c r="F55" s="18"/>
      <c r="G55" s="18"/>
      <c r="H55" s="18"/>
      <c r="I55" s="18"/>
      <c r="J55" s="18"/>
      <c r="K55" s="18"/>
      <c r="L55" s="18"/>
      <c r="M55"/>
    </row>
    <row r="56" spans="1:13" x14ac:dyDescent="0.25">
      <c r="A56" s="18"/>
      <c r="B56" s="18"/>
      <c r="C56" s="19"/>
      <c r="D56" s="20"/>
      <c r="E56" s="18"/>
      <c r="F56" s="18"/>
      <c r="G56" s="18"/>
      <c r="H56" s="18"/>
      <c r="I56" s="18"/>
      <c r="J56" s="18"/>
      <c r="K56" s="18"/>
      <c r="L56" s="18"/>
      <c r="M56"/>
    </row>
    <row r="57" spans="1:13" x14ac:dyDescent="0.25">
      <c r="A57" s="18"/>
      <c r="B57" s="18"/>
      <c r="C57" s="28"/>
      <c r="D57" s="20"/>
      <c r="E57" s="18"/>
      <c r="F57" s="18"/>
      <c r="G57" s="18"/>
      <c r="H57" s="18"/>
      <c r="I57" s="18"/>
      <c r="J57" s="18"/>
      <c r="K57" s="18"/>
      <c r="L57" s="18"/>
      <c r="M57" s="18"/>
    </row>
    <row r="58" spans="1:13" x14ac:dyDescent="0.25">
      <c r="A58" s="1"/>
      <c r="H58" s="18" t="s">
        <v>81</v>
      </c>
      <c r="I58" s="18" t="s">
        <v>44</v>
      </c>
      <c r="J58" s="18" t="s">
        <v>106</v>
      </c>
      <c r="K58" s="18">
        <v>2018</v>
      </c>
      <c r="L58" s="18">
        <v>551</v>
      </c>
      <c r="M58"/>
    </row>
    <row r="59" spans="1:13" x14ac:dyDescent="0.25">
      <c r="A59" s="8" t="s">
        <v>10</v>
      </c>
      <c r="C59" s="22"/>
      <c r="E59" s="4"/>
      <c r="H59" s="18" t="s">
        <v>81</v>
      </c>
      <c r="I59" s="18" t="s">
        <v>44</v>
      </c>
      <c r="J59" s="18" t="s">
        <v>8</v>
      </c>
      <c r="K59" s="18">
        <v>2018</v>
      </c>
      <c r="L59" s="18">
        <v>1125</v>
      </c>
      <c r="M59"/>
    </row>
    <row r="60" spans="1:13" ht="27" customHeight="1" x14ac:dyDescent="0.25">
      <c r="A60" s="201" t="s">
        <v>9</v>
      </c>
      <c r="B60" s="201"/>
      <c r="C60" s="201"/>
      <c r="D60" s="201"/>
      <c r="E60" s="201"/>
      <c r="H60" s="18" t="s">
        <v>81</v>
      </c>
      <c r="I60" s="18" t="s">
        <v>44</v>
      </c>
      <c r="J60" s="18" t="s">
        <v>7</v>
      </c>
      <c r="K60" s="18">
        <v>2018</v>
      </c>
      <c r="L60" s="18">
        <v>6451</v>
      </c>
      <c r="M60"/>
    </row>
    <row r="61" spans="1:13" x14ac:dyDescent="0.25">
      <c r="A61" s="1"/>
      <c r="H61" s="18" t="s">
        <v>81</v>
      </c>
      <c r="I61" s="18" t="s">
        <v>44</v>
      </c>
      <c r="J61" s="18" t="s">
        <v>106</v>
      </c>
      <c r="K61" s="18">
        <v>2010</v>
      </c>
      <c r="L61" s="18">
        <v>568</v>
      </c>
      <c r="M61"/>
    </row>
    <row r="62" spans="1:13" x14ac:dyDescent="0.25">
      <c r="A62" s="1"/>
      <c r="H62" s="18" t="s">
        <v>81</v>
      </c>
      <c r="I62" s="18" t="s">
        <v>44</v>
      </c>
      <c r="J62" s="18" t="s">
        <v>8</v>
      </c>
      <c r="K62" s="18">
        <v>2010</v>
      </c>
      <c r="L62" s="18">
        <v>1181</v>
      </c>
      <c r="M62"/>
    </row>
    <row r="63" spans="1:13" x14ac:dyDescent="0.25">
      <c r="A63" s="1"/>
      <c r="H63" s="18" t="s">
        <v>81</v>
      </c>
      <c r="I63" s="18" t="s">
        <v>44</v>
      </c>
      <c r="J63" s="18" t="s">
        <v>7</v>
      </c>
      <c r="K63" s="18">
        <v>2010</v>
      </c>
      <c r="L63" s="18">
        <v>7954</v>
      </c>
      <c r="M63"/>
    </row>
    <row r="64" spans="1:13" x14ac:dyDescent="0.25">
      <c r="A64" s="1"/>
      <c r="H64" s="18" t="s">
        <v>82</v>
      </c>
      <c r="I64" s="18" t="s">
        <v>107</v>
      </c>
      <c r="J64" s="18" t="s">
        <v>106</v>
      </c>
      <c r="K64" s="18">
        <v>2018</v>
      </c>
      <c r="L64" s="18">
        <v>323</v>
      </c>
      <c r="M64"/>
    </row>
    <row r="65" spans="1:13" x14ac:dyDescent="0.25">
      <c r="A65" s="1"/>
      <c r="H65" s="18" t="s">
        <v>82</v>
      </c>
      <c r="I65" s="18" t="s">
        <v>107</v>
      </c>
      <c r="J65" s="18" t="s">
        <v>8</v>
      </c>
      <c r="K65" s="18">
        <v>2018</v>
      </c>
      <c r="L65" s="18">
        <v>675</v>
      </c>
      <c r="M65"/>
    </row>
    <row r="66" spans="1:13" x14ac:dyDescent="0.25">
      <c r="A66" s="1"/>
      <c r="H66" s="18" t="s">
        <v>82</v>
      </c>
      <c r="I66" s="18" t="s">
        <v>107</v>
      </c>
      <c r="J66" s="18" t="s">
        <v>7</v>
      </c>
      <c r="K66" s="18">
        <v>2018</v>
      </c>
      <c r="L66" s="18">
        <v>1137</v>
      </c>
      <c r="M66"/>
    </row>
    <row r="67" spans="1:13" x14ac:dyDescent="0.25">
      <c r="A67" s="1"/>
      <c r="H67" s="18" t="s">
        <v>82</v>
      </c>
      <c r="I67" s="18" t="s">
        <v>107</v>
      </c>
      <c r="J67" s="18" t="s">
        <v>106</v>
      </c>
      <c r="K67" s="18">
        <v>2010</v>
      </c>
      <c r="L67" s="18">
        <v>232</v>
      </c>
      <c r="M67"/>
    </row>
    <row r="68" spans="1:13" x14ac:dyDescent="0.25">
      <c r="A68" s="1"/>
      <c r="H68" s="18" t="s">
        <v>82</v>
      </c>
      <c r="I68" s="18" t="s">
        <v>107</v>
      </c>
      <c r="J68" s="18" t="s">
        <v>8</v>
      </c>
      <c r="K68" s="18">
        <v>2010</v>
      </c>
      <c r="L68" s="18">
        <v>543</v>
      </c>
      <c r="M68"/>
    </row>
    <row r="69" spans="1:13" x14ac:dyDescent="0.25">
      <c r="A69" s="1"/>
      <c r="H69" s="18" t="s">
        <v>82</v>
      </c>
      <c r="I69" s="18" t="s">
        <v>107</v>
      </c>
      <c r="J69" s="18" t="s">
        <v>7</v>
      </c>
      <c r="K69" s="18">
        <v>2010</v>
      </c>
      <c r="L69" s="18">
        <v>1733</v>
      </c>
      <c r="M69"/>
    </row>
    <row r="70" spans="1:13" x14ac:dyDescent="0.25">
      <c r="A70" s="1"/>
      <c r="H70" s="18" t="s">
        <v>81</v>
      </c>
      <c r="I70" s="18" t="s">
        <v>107</v>
      </c>
      <c r="J70" s="18" t="s">
        <v>106</v>
      </c>
      <c r="K70" s="18">
        <v>2018</v>
      </c>
      <c r="L70" s="18">
        <v>447</v>
      </c>
      <c r="M70"/>
    </row>
    <row r="71" spans="1:13" x14ac:dyDescent="0.25">
      <c r="A71" s="1"/>
      <c r="H71" s="18" t="s">
        <v>81</v>
      </c>
      <c r="I71" s="18" t="s">
        <v>107</v>
      </c>
      <c r="J71" s="18" t="s">
        <v>8</v>
      </c>
      <c r="K71" s="18">
        <v>2018</v>
      </c>
      <c r="L71" s="18">
        <v>860</v>
      </c>
      <c r="M71"/>
    </row>
    <row r="72" spans="1:13" x14ac:dyDescent="0.25">
      <c r="A72" s="1"/>
      <c r="H72" s="18" t="s">
        <v>81</v>
      </c>
      <c r="I72" s="18" t="s">
        <v>107</v>
      </c>
      <c r="J72" s="18" t="s">
        <v>7</v>
      </c>
      <c r="K72" s="18">
        <v>2018</v>
      </c>
      <c r="L72" s="18">
        <v>5116</v>
      </c>
      <c r="M72"/>
    </row>
    <row r="73" spans="1:13" x14ac:dyDescent="0.25">
      <c r="A73" s="1"/>
      <c r="H73" s="18" t="s">
        <v>81</v>
      </c>
      <c r="I73" s="18" t="s">
        <v>107</v>
      </c>
      <c r="J73" s="18" t="s">
        <v>106</v>
      </c>
      <c r="K73" s="18">
        <v>2010</v>
      </c>
      <c r="L73" s="18">
        <v>438</v>
      </c>
    </row>
    <row r="74" spans="1:13" x14ac:dyDescent="0.25">
      <c r="A74" s="1"/>
      <c r="H74" s="18" t="s">
        <v>81</v>
      </c>
      <c r="I74" s="18" t="s">
        <v>107</v>
      </c>
      <c r="J74" s="18" t="s">
        <v>8</v>
      </c>
      <c r="K74" s="18">
        <v>2010</v>
      </c>
      <c r="L74" s="18">
        <v>775</v>
      </c>
    </row>
    <row r="75" spans="1:13" x14ac:dyDescent="0.25">
      <c r="A75" s="1"/>
      <c r="H75" s="18" t="s">
        <v>81</v>
      </c>
      <c r="I75" s="18" t="s">
        <v>107</v>
      </c>
      <c r="J75" s="18" t="s">
        <v>7</v>
      </c>
      <c r="K75" s="18">
        <v>2010</v>
      </c>
      <c r="L75" s="18">
        <v>5176</v>
      </c>
    </row>
    <row r="76" spans="1:13" x14ac:dyDescent="0.25">
      <c r="A76" s="1"/>
    </row>
    <row r="77" spans="1:13" x14ac:dyDescent="0.25">
      <c r="A77" s="1"/>
    </row>
    <row r="78" spans="1:13" x14ac:dyDescent="0.25">
      <c r="A78" s="1"/>
    </row>
    <row r="79" spans="1:13" x14ac:dyDescent="0.25">
      <c r="A79" s="1"/>
    </row>
    <row r="80" spans="1:13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5" x14ac:dyDescent="0.25">
      <c r="A129" s="1"/>
    </row>
    <row r="130" spans="1:5" x14ac:dyDescent="0.25">
      <c r="A130" s="1"/>
    </row>
    <row r="131" spans="1:5" x14ac:dyDescent="0.25">
      <c r="A131" s="1"/>
    </row>
    <row r="132" spans="1:5" x14ac:dyDescent="0.25">
      <c r="A132" s="1"/>
    </row>
    <row r="133" spans="1:5" x14ac:dyDescent="0.25">
      <c r="A133" s="1"/>
    </row>
    <row r="134" spans="1:5" x14ac:dyDescent="0.25">
      <c r="A134" s="1"/>
    </row>
    <row r="135" spans="1:5" x14ac:dyDescent="0.25">
      <c r="A135" s="1"/>
    </row>
    <row r="136" spans="1:5" x14ac:dyDescent="0.25">
      <c r="A136" s="7"/>
      <c r="C136" s="22"/>
      <c r="E136" s="4"/>
    </row>
    <row r="137" spans="1:5" x14ac:dyDescent="0.25">
      <c r="A137" s="7"/>
      <c r="C137" s="22"/>
      <c r="E137" s="4"/>
    </row>
    <row r="138" spans="1:5" x14ac:dyDescent="0.25">
      <c r="A138" s="7"/>
      <c r="C138" s="22"/>
      <c r="E138" s="4"/>
    </row>
    <row r="139" spans="1:5" x14ac:dyDescent="0.25">
      <c r="A139" s="7"/>
      <c r="C139" s="22"/>
      <c r="E139" s="4"/>
    </row>
    <row r="140" spans="1:5" x14ac:dyDescent="0.25">
      <c r="A140" s="7"/>
      <c r="C140" s="22"/>
      <c r="E140" s="4"/>
    </row>
    <row r="141" spans="1:5" x14ac:dyDescent="0.25">
      <c r="C141" s="22"/>
      <c r="E141" s="4"/>
    </row>
    <row r="142" spans="1:5" x14ac:dyDescent="0.25">
      <c r="A142" s="7"/>
      <c r="C142" s="22"/>
      <c r="E142" s="4"/>
    </row>
    <row r="143" spans="1:5" x14ac:dyDescent="0.25">
      <c r="A143" s="7"/>
      <c r="C143" s="22"/>
      <c r="E143" s="4"/>
    </row>
    <row r="144" spans="1:5" x14ac:dyDescent="0.25">
      <c r="A144" s="7"/>
      <c r="C144" s="22"/>
      <c r="E144" s="4"/>
    </row>
    <row r="145" spans="1:5" x14ac:dyDescent="0.25">
      <c r="A145" s="7"/>
      <c r="C145" s="22"/>
      <c r="E145" s="4"/>
    </row>
    <row r="146" spans="1:5" x14ac:dyDescent="0.25">
      <c r="A146" s="7"/>
      <c r="C146" s="22"/>
      <c r="E146" s="4"/>
    </row>
    <row r="147" spans="1:5" x14ac:dyDescent="0.25">
      <c r="A147" s="7"/>
      <c r="C147" s="22"/>
      <c r="E147" s="4"/>
    </row>
    <row r="148" spans="1:5" x14ac:dyDescent="0.25">
      <c r="A148" s="7"/>
      <c r="C148" s="22"/>
      <c r="E148" s="4"/>
    </row>
    <row r="149" spans="1:5" x14ac:dyDescent="0.25">
      <c r="A149" s="7"/>
      <c r="C149" s="22"/>
      <c r="E149" s="4"/>
    </row>
    <row r="150" spans="1:5" x14ac:dyDescent="0.25">
      <c r="A150" s="7"/>
      <c r="C150" s="22"/>
      <c r="E150" s="4"/>
    </row>
    <row r="151" spans="1:5" x14ac:dyDescent="0.25">
      <c r="A151" s="7"/>
      <c r="C151" s="22"/>
      <c r="E151" s="4"/>
    </row>
    <row r="152" spans="1:5" x14ac:dyDescent="0.25">
      <c r="A152" s="7"/>
      <c r="C152" s="22"/>
      <c r="E152" s="4"/>
    </row>
    <row r="153" spans="1:5" x14ac:dyDescent="0.25">
      <c r="A153" s="7"/>
      <c r="C153" s="22"/>
      <c r="E153" s="4"/>
    </row>
    <row r="154" spans="1:5" x14ac:dyDescent="0.25">
      <c r="A154" s="7"/>
      <c r="C154" s="22"/>
      <c r="E154" s="4"/>
    </row>
    <row r="155" spans="1:5" x14ac:dyDescent="0.25">
      <c r="A155" s="7"/>
      <c r="C155" s="22"/>
      <c r="E155" s="4"/>
    </row>
    <row r="156" spans="1:5" x14ac:dyDescent="0.25">
      <c r="A156" s="7"/>
      <c r="C156" s="22"/>
      <c r="E156" s="4"/>
    </row>
    <row r="157" spans="1:5" x14ac:dyDescent="0.25">
      <c r="A157" s="7"/>
      <c r="C157" s="22"/>
      <c r="E157" s="4"/>
    </row>
    <row r="158" spans="1:5" x14ac:dyDescent="0.25">
      <c r="A158" s="7"/>
      <c r="C158" s="22"/>
      <c r="E158" s="4"/>
    </row>
    <row r="159" spans="1:5" x14ac:dyDescent="0.25">
      <c r="A159" s="7"/>
      <c r="C159" s="22"/>
      <c r="E159" s="4"/>
    </row>
    <row r="160" spans="1:5" x14ac:dyDescent="0.25">
      <c r="A160" s="7"/>
      <c r="C160" s="22"/>
      <c r="E160" s="4"/>
    </row>
    <row r="161" spans="1:5" x14ac:dyDescent="0.25">
      <c r="A161" s="7"/>
      <c r="C161" s="22"/>
      <c r="E161" s="4"/>
    </row>
    <row r="162" spans="1:5" x14ac:dyDescent="0.25">
      <c r="A162" s="7"/>
      <c r="C162" s="22"/>
      <c r="E162" s="4"/>
    </row>
    <row r="163" spans="1:5" x14ac:dyDescent="0.25">
      <c r="C163" s="22"/>
      <c r="E163" s="4"/>
    </row>
    <row r="164" spans="1:5" x14ac:dyDescent="0.25">
      <c r="A164" s="7"/>
      <c r="C164" s="22"/>
      <c r="E164" s="4"/>
    </row>
    <row r="165" spans="1:5" x14ac:dyDescent="0.25">
      <c r="A165" s="7"/>
      <c r="C165" s="22"/>
      <c r="E165" s="4"/>
    </row>
    <row r="166" spans="1:5" x14ac:dyDescent="0.25">
      <c r="A166" s="7"/>
      <c r="C166" s="22"/>
      <c r="E166" s="4"/>
    </row>
    <row r="167" spans="1:5" x14ac:dyDescent="0.25">
      <c r="A167" s="7"/>
      <c r="C167" s="22"/>
      <c r="E167" s="4"/>
    </row>
    <row r="168" spans="1:5" x14ac:dyDescent="0.25">
      <c r="A168" s="7"/>
      <c r="C168" s="22"/>
      <c r="E168" s="4"/>
    </row>
    <row r="169" spans="1:5" x14ac:dyDescent="0.25">
      <c r="A169" s="7"/>
      <c r="C169" s="22"/>
      <c r="E169" s="4"/>
    </row>
    <row r="170" spans="1:5" x14ac:dyDescent="0.25">
      <c r="A170" s="7"/>
      <c r="C170" s="22"/>
      <c r="E170" s="4"/>
    </row>
    <row r="171" spans="1:5" x14ac:dyDescent="0.25">
      <c r="A171" s="7"/>
      <c r="C171" s="22"/>
      <c r="E171" s="4"/>
    </row>
    <row r="172" spans="1:5" x14ac:dyDescent="0.25">
      <c r="A172" s="7"/>
      <c r="C172" s="22"/>
      <c r="E172" s="4"/>
    </row>
    <row r="173" spans="1:5" x14ac:dyDescent="0.25">
      <c r="A173" s="7"/>
      <c r="C173" s="22"/>
      <c r="E173" s="4"/>
    </row>
    <row r="174" spans="1:5" x14ac:dyDescent="0.25">
      <c r="A174" s="7"/>
      <c r="C174" s="22"/>
      <c r="E174" s="4"/>
    </row>
    <row r="175" spans="1:5" x14ac:dyDescent="0.25">
      <c r="A175" s="7"/>
      <c r="C175" s="22"/>
      <c r="E175" s="4"/>
    </row>
    <row r="176" spans="1:5" x14ac:dyDescent="0.25">
      <c r="A176" s="7"/>
      <c r="C176" s="22"/>
      <c r="E176" s="4"/>
    </row>
    <row r="177" spans="1:5" x14ac:dyDescent="0.25">
      <c r="A177" s="7"/>
      <c r="C177" s="22"/>
      <c r="E177" s="4"/>
    </row>
    <row r="178" spans="1:5" x14ac:dyDescent="0.25">
      <c r="A178" s="7"/>
      <c r="C178" s="22"/>
      <c r="E178" s="4"/>
    </row>
    <row r="179" spans="1:5" x14ac:dyDescent="0.25">
      <c r="A179" s="7"/>
      <c r="C179" s="22"/>
      <c r="E179" s="4"/>
    </row>
    <row r="180" spans="1:5" x14ac:dyDescent="0.25">
      <c r="A180" s="7"/>
      <c r="C180" s="22"/>
      <c r="E180" s="4"/>
    </row>
    <row r="181" spans="1:5" x14ac:dyDescent="0.25">
      <c r="A181" s="7"/>
      <c r="C181" s="22"/>
      <c r="E181" s="4"/>
    </row>
    <row r="182" spans="1:5" x14ac:dyDescent="0.25">
      <c r="A182" s="7"/>
      <c r="C182" s="22"/>
      <c r="E182" s="4"/>
    </row>
    <row r="183" spans="1:5" x14ac:dyDescent="0.25">
      <c r="A183" s="7"/>
      <c r="C183" s="22"/>
      <c r="E183" s="4"/>
    </row>
    <row r="184" spans="1:5" x14ac:dyDescent="0.25">
      <c r="A184" s="7"/>
      <c r="C184" s="22"/>
      <c r="E184" s="4"/>
    </row>
    <row r="185" spans="1:5" x14ac:dyDescent="0.25">
      <c r="C185" s="22"/>
      <c r="E185" s="4"/>
    </row>
    <row r="186" spans="1:5" x14ac:dyDescent="0.25">
      <c r="A186" s="7"/>
      <c r="C186" s="22"/>
      <c r="E186" s="4"/>
    </row>
    <row r="187" spans="1:5" x14ac:dyDescent="0.25">
      <c r="A187" s="7"/>
      <c r="C187" s="22"/>
      <c r="E187" s="4"/>
    </row>
    <row r="188" spans="1:5" x14ac:dyDescent="0.25">
      <c r="A188" s="7"/>
      <c r="C188" s="22"/>
      <c r="E188" s="4"/>
    </row>
    <row r="189" spans="1:5" x14ac:dyDescent="0.25">
      <c r="A189" s="7"/>
      <c r="C189" s="22"/>
      <c r="E189" s="4"/>
    </row>
    <row r="190" spans="1:5" x14ac:dyDescent="0.25">
      <c r="A190" s="7"/>
      <c r="C190" s="22"/>
      <c r="E190" s="4"/>
    </row>
    <row r="191" spans="1:5" x14ac:dyDescent="0.25">
      <c r="A191" s="7"/>
      <c r="C191" s="22"/>
      <c r="E191" s="4"/>
    </row>
    <row r="192" spans="1:5" x14ac:dyDescent="0.25">
      <c r="A192" s="7"/>
      <c r="C192" s="22"/>
      <c r="E192" s="4"/>
    </row>
    <row r="193" spans="1:5" x14ac:dyDescent="0.25">
      <c r="A193" s="7"/>
      <c r="C193" s="22"/>
      <c r="E193" s="4"/>
    </row>
    <row r="194" spans="1:5" x14ac:dyDescent="0.25">
      <c r="A194" s="7"/>
      <c r="C194" s="22"/>
      <c r="E194" s="4"/>
    </row>
    <row r="195" spans="1:5" x14ac:dyDescent="0.25">
      <c r="A195" s="7"/>
      <c r="C195" s="22"/>
      <c r="E195" s="4"/>
    </row>
    <row r="196" spans="1:5" x14ac:dyDescent="0.25">
      <c r="A196" s="7"/>
      <c r="C196" s="22"/>
      <c r="E196" s="4"/>
    </row>
    <row r="197" spans="1:5" x14ac:dyDescent="0.25">
      <c r="A197" s="7"/>
      <c r="C197" s="22"/>
      <c r="E197" s="4"/>
    </row>
    <row r="198" spans="1:5" x14ac:dyDescent="0.25">
      <c r="A198" s="7"/>
      <c r="C198" s="22"/>
      <c r="E198" s="4"/>
    </row>
    <row r="199" spans="1:5" x14ac:dyDescent="0.25">
      <c r="A199" s="7"/>
      <c r="C199" s="22"/>
      <c r="E199" s="4"/>
    </row>
    <row r="200" spans="1:5" x14ac:dyDescent="0.25">
      <c r="A200" s="7"/>
      <c r="C200" s="22"/>
      <c r="E200" s="4"/>
    </row>
    <row r="201" spans="1:5" x14ac:dyDescent="0.25">
      <c r="A201" s="7"/>
      <c r="C201" s="22"/>
      <c r="E201" s="4"/>
    </row>
    <row r="202" spans="1:5" x14ac:dyDescent="0.25">
      <c r="A202" s="7"/>
      <c r="C202" s="22"/>
      <c r="E202" s="4"/>
    </row>
    <row r="203" spans="1:5" x14ac:dyDescent="0.25">
      <c r="A203" s="7"/>
      <c r="C203" s="22"/>
      <c r="E203" s="4"/>
    </row>
    <row r="204" spans="1:5" x14ac:dyDescent="0.25">
      <c r="A204" s="7"/>
      <c r="C204" s="22"/>
      <c r="E204" s="4"/>
    </row>
    <row r="205" spans="1:5" x14ac:dyDescent="0.25">
      <c r="A205" s="7"/>
      <c r="C205" s="22"/>
      <c r="E205" s="4"/>
    </row>
    <row r="206" spans="1:5" x14ac:dyDescent="0.25">
      <c r="A206" s="7"/>
      <c r="C206" s="22"/>
      <c r="E206" s="4"/>
    </row>
    <row r="207" spans="1:5" x14ac:dyDescent="0.25">
      <c r="C207" s="22"/>
      <c r="E207" s="4"/>
    </row>
    <row r="208" spans="1:5" x14ac:dyDescent="0.25">
      <c r="A208" s="7"/>
      <c r="C208" s="22"/>
      <c r="E208" s="4"/>
    </row>
    <row r="209" spans="1:5" x14ac:dyDescent="0.25">
      <c r="A209" s="7"/>
      <c r="C209" s="22"/>
      <c r="E209" s="4"/>
    </row>
    <row r="210" spans="1:5" x14ac:dyDescent="0.25">
      <c r="A210" s="7"/>
      <c r="C210" s="22"/>
      <c r="E210" s="4"/>
    </row>
    <row r="211" spans="1:5" x14ac:dyDescent="0.25">
      <c r="A211" s="7"/>
      <c r="C211" s="22"/>
      <c r="E211" s="4"/>
    </row>
    <row r="212" spans="1:5" x14ac:dyDescent="0.25">
      <c r="A212" s="7"/>
      <c r="C212" s="22"/>
      <c r="E212" s="4"/>
    </row>
    <row r="213" spans="1:5" x14ac:dyDescent="0.25">
      <c r="A213" s="7"/>
      <c r="C213" s="22"/>
      <c r="E213" s="4"/>
    </row>
    <row r="214" spans="1:5" x14ac:dyDescent="0.25">
      <c r="A214" s="7"/>
      <c r="C214" s="22"/>
      <c r="E214" s="4"/>
    </row>
    <row r="215" spans="1:5" x14ac:dyDescent="0.25">
      <c r="A215" s="7"/>
      <c r="C215" s="22"/>
      <c r="E215" s="4"/>
    </row>
    <row r="216" spans="1:5" x14ac:dyDescent="0.25">
      <c r="A216" s="7"/>
      <c r="C216" s="22"/>
      <c r="E216" s="4"/>
    </row>
    <row r="217" spans="1:5" x14ac:dyDescent="0.25">
      <c r="A217" s="7"/>
      <c r="C217" s="22"/>
      <c r="E217" s="4"/>
    </row>
    <row r="218" spans="1:5" x14ac:dyDescent="0.25">
      <c r="A218" s="7"/>
      <c r="C218" s="22"/>
      <c r="E218" s="4"/>
    </row>
    <row r="219" spans="1:5" x14ac:dyDescent="0.25">
      <c r="A219" s="7"/>
      <c r="C219" s="22"/>
      <c r="E219" s="4"/>
    </row>
    <row r="220" spans="1:5" x14ac:dyDescent="0.25">
      <c r="A220" s="7"/>
      <c r="C220" s="22"/>
      <c r="E220" s="4"/>
    </row>
    <row r="221" spans="1:5" x14ac:dyDescent="0.25">
      <c r="A221" s="7"/>
      <c r="C221" s="22"/>
      <c r="E221" s="4"/>
    </row>
  </sheetData>
  <mergeCells count="13">
    <mergeCell ref="A2:E2"/>
    <mergeCell ref="A60:E60"/>
    <mergeCell ref="H1:M1"/>
    <mergeCell ref="B3:J3"/>
    <mergeCell ref="M3:U3"/>
    <mergeCell ref="C11:D11"/>
    <mergeCell ref="E11:F11"/>
    <mergeCell ref="A13:A15"/>
    <mergeCell ref="A16:A18"/>
    <mergeCell ref="A19:A21"/>
    <mergeCell ref="A22:A24"/>
    <mergeCell ref="A25:A27"/>
    <mergeCell ref="A28:A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4"/>
  <sheetViews>
    <sheetView workbookViewId="0"/>
  </sheetViews>
  <sheetFormatPr defaultRowHeight="15" x14ac:dyDescent="0.25"/>
  <cols>
    <col min="1" max="1" width="9.140625" style="30" customWidth="1"/>
    <col min="2" max="2" width="20.28515625" style="30" bestFit="1" customWidth="1"/>
    <col min="3" max="13" width="4" style="30" bestFit="1" customWidth="1"/>
    <col min="14" max="14" width="4.5703125" style="30" customWidth="1"/>
    <col min="15" max="20" width="4" style="30" bestFit="1" customWidth="1"/>
    <col min="21" max="16384" width="9.140625" style="30"/>
  </cols>
  <sheetData>
    <row r="1" spans="1:20" x14ac:dyDescent="0.25">
      <c r="A1" s="247" t="s">
        <v>156</v>
      </c>
      <c r="B1" s="247"/>
      <c r="C1" s="247"/>
      <c r="D1" s="247"/>
      <c r="E1" s="247"/>
      <c r="F1" s="247"/>
      <c r="G1" s="247"/>
      <c r="H1" s="247"/>
    </row>
    <row r="2" spans="1:20" x14ac:dyDescent="0.25">
      <c r="A2" s="206"/>
      <c r="B2" s="206"/>
      <c r="C2" s="206"/>
      <c r="D2" s="206"/>
      <c r="E2" s="206"/>
    </row>
    <row r="3" spans="1:20" x14ac:dyDescent="0.25">
      <c r="A3" s="237"/>
      <c r="B3" s="238"/>
      <c r="C3" s="239" t="s">
        <v>121</v>
      </c>
      <c r="D3" s="239"/>
      <c r="E3" s="239"/>
      <c r="F3" s="239" t="s">
        <v>122</v>
      </c>
      <c r="G3" s="239"/>
      <c r="H3" s="239"/>
      <c r="I3" s="239" t="s">
        <v>116</v>
      </c>
      <c r="J3" s="239"/>
      <c r="K3" s="239"/>
      <c r="L3" s="239" t="s">
        <v>123</v>
      </c>
      <c r="M3" s="239"/>
      <c r="N3" s="239"/>
      <c r="O3" s="239" t="s">
        <v>124</v>
      </c>
      <c r="P3" s="239"/>
      <c r="Q3" s="239"/>
      <c r="R3" s="239" t="s">
        <v>125</v>
      </c>
      <c r="S3" s="239"/>
      <c r="T3" s="240"/>
    </row>
    <row r="4" spans="1:20" ht="65.25" x14ac:dyDescent="0.25">
      <c r="A4" s="241"/>
      <c r="B4" s="242"/>
      <c r="C4" s="243" t="s">
        <v>126</v>
      </c>
      <c r="D4" s="243" t="s">
        <v>8</v>
      </c>
      <c r="E4" s="243" t="s">
        <v>115</v>
      </c>
      <c r="F4" s="243" t="s">
        <v>126</v>
      </c>
      <c r="G4" s="243" t="s">
        <v>8</v>
      </c>
      <c r="H4" s="243" t="s">
        <v>115</v>
      </c>
      <c r="I4" s="243" t="s">
        <v>126</v>
      </c>
      <c r="J4" s="243" t="s">
        <v>8</v>
      </c>
      <c r="K4" s="243" t="s">
        <v>115</v>
      </c>
      <c r="L4" s="243" t="s">
        <v>126</v>
      </c>
      <c r="M4" s="243" t="s">
        <v>8</v>
      </c>
      <c r="N4" s="243" t="s">
        <v>115</v>
      </c>
      <c r="O4" s="243" t="s">
        <v>126</v>
      </c>
      <c r="P4" s="243" t="s">
        <v>8</v>
      </c>
      <c r="Q4" s="243" t="s">
        <v>115</v>
      </c>
      <c r="R4" s="243" t="s">
        <v>126</v>
      </c>
      <c r="S4" s="243" t="s">
        <v>8</v>
      </c>
      <c r="T4" s="244" t="s">
        <v>115</v>
      </c>
    </row>
    <row r="5" spans="1:20" x14ac:dyDescent="0.25">
      <c r="A5" s="208">
        <v>2020</v>
      </c>
      <c r="B5" s="90" t="s">
        <v>6</v>
      </c>
      <c r="C5" s="91">
        <v>0.8</v>
      </c>
      <c r="D5" s="91">
        <v>0.67</v>
      </c>
      <c r="E5" s="91">
        <v>0.47</v>
      </c>
      <c r="F5" s="91">
        <v>0.53</v>
      </c>
      <c r="G5" s="91">
        <v>0.35</v>
      </c>
      <c r="H5" s="91">
        <v>0.28000000000000003</v>
      </c>
      <c r="I5" s="91">
        <v>0.36</v>
      </c>
      <c r="J5" s="91">
        <v>0.2</v>
      </c>
      <c r="K5" s="91">
        <v>0.16</v>
      </c>
      <c r="L5" s="91">
        <v>0.44</v>
      </c>
      <c r="M5" s="91">
        <v>0.34</v>
      </c>
      <c r="N5" s="91">
        <v>0.27</v>
      </c>
      <c r="O5" s="91">
        <v>0.32</v>
      </c>
      <c r="P5" s="91">
        <v>0.21</v>
      </c>
      <c r="Q5" s="91">
        <v>0.19</v>
      </c>
      <c r="R5" s="91">
        <v>0.49</v>
      </c>
      <c r="S5" s="91">
        <v>0.33</v>
      </c>
      <c r="T5" s="92">
        <v>0.21</v>
      </c>
    </row>
    <row r="6" spans="1:20" x14ac:dyDescent="0.25">
      <c r="A6" s="209"/>
      <c r="B6" s="88" t="s">
        <v>127</v>
      </c>
      <c r="C6" s="79">
        <v>0.01</v>
      </c>
      <c r="D6" s="79">
        <v>0.02</v>
      </c>
      <c r="E6" s="79">
        <v>0.03</v>
      </c>
      <c r="F6" s="79">
        <v>0.02</v>
      </c>
      <c r="G6" s="79">
        <v>0.03</v>
      </c>
      <c r="H6" s="79">
        <v>0.04</v>
      </c>
      <c r="I6" s="79">
        <v>0.03</v>
      </c>
      <c r="J6" s="79">
        <v>0.04</v>
      </c>
      <c r="K6" s="79">
        <v>0.03</v>
      </c>
      <c r="L6" s="79">
        <v>0.03</v>
      </c>
      <c r="M6" s="79">
        <v>0.04</v>
      </c>
      <c r="N6" s="79">
        <v>0.04</v>
      </c>
      <c r="O6" s="79">
        <v>0.05</v>
      </c>
      <c r="P6" s="79">
        <v>0.05</v>
      </c>
      <c r="Q6" s="79">
        <v>0.05</v>
      </c>
      <c r="R6" s="79">
        <v>0.03</v>
      </c>
      <c r="S6" s="79">
        <v>0.03</v>
      </c>
      <c r="T6" s="80">
        <v>0.03</v>
      </c>
    </row>
    <row r="7" spans="1:20" x14ac:dyDescent="0.25">
      <c r="A7" s="209"/>
      <c r="B7" s="88" t="s">
        <v>14</v>
      </c>
      <c r="C7" s="79">
        <v>0.08</v>
      </c>
      <c r="D7" s="79">
        <v>0.13</v>
      </c>
      <c r="E7" s="79">
        <v>0.2</v>
      </c>
      <c r="F7" s="79">
        <v>0.25</v>
      </c>
      <c r="G7" s="79">
        <v>0.35</v>
      </c>
      <c r="H7" s="79">
        <v>0.38</v>
      </c>
      <c r="I7" s="79">
        <v>0.31</v>
      </c>
      <c r="J7" s="79">
        <v>0.37</v>
      </c>
      <c r="K7" s="79">
        <v>0.4</v>
      </c>
      <c r="L7" s="79">
        <v>0.27</v>
      </c>
      <c r="M7" s="79">
        <v>0.3</v>
      </c>
      <c r="N7" s="79">
        <v>0.28999999999999998</v>
      </c>
      <c r="O7" s="79">
        <v>0.39</v>
      </c>
      <c r="P7" s="79">
        <v>0.41</v>
      </c>
      <c r="Q7" s="79">
        <v>0.43</v>
      </c>
      <c r="R7" s="79">
        <v>0.21</v>
      </c>
      <c r="S7" s="79">
        <v>0.28000000000000003</v>
      </c>
      <c r="T7" s="80">
        <v>0.31</v>
      </c>
    </row>
    <row r="8" spans="1:20" x14ac:dyDescent="0.25">
      <c r="A8" s="209"/>
      <c r="B8" s="88" t="s">
        <v>13</v>
      </c>
      <c r="C8" s="79">
        <v>0.08</v>
      </c>
      <c r="D8" s="79">
        <v>0.14000000000000001</v>
      </c>
      <c r="E8" s="79">
        <v>0.22</v>
      </c>
      <c r="F8" s="79">
        <v>0.12</v>
      </c>
      <c r="G8" s="79">
        <v>0.17</v>
      </c>
      <c r="H8" s="79">
        <v>0.17</v>
      </c>
      <c r="I8" s="79">
        <v>0.16</v>
      </c>
      <c r="J8" s="79">
        <v>0.2</v>
      </c>
      <c r="K8" s="79">
        <v>0.21</v>
      </c>
      <c r="L8" s="79">
        <v>0.11</v>
      </c>
      <c r="M8" s="79">
        <v>0.14000000000000001</v>
      </c>
      <c r="N8" s="79">
        <v>0.15</v>
      </c>
      <c r="O8" s="79">
        <v>0.09</v>
      </c>
      <c r="P8" s="79">
        <v>0.11</v>
      </c>
      <c r="Q8" s="79">
        <v>0.11</v>
      </c>
      <c r="R8" s="79">
        <v>0.12</v>
      </c>
      <c r="S8" s="79">
        <v>0.15</v>
      </c>
      <c r="T8" s="80">
        <v>0.18</v>
      </c>
    </row>
    <row r="9" spans="1:20" x14ac:dyDescent="0.25">
      <c r="A9" s="209"/>
      <c r="B9" s="88" t="s">
        <v>128</v>
      </c>
      <c r="C9" s="79">
        <v>0.02</v>
      </c>
      <c r="D9" s="79">
        <v>0.03</v>
      </c>
      <c r="E9" s="79">
        <v>0.06</v>
      </c>
      <c r="F9" s="79">
        <v>0.06</v>
      </c>
      <c r="G9" s="79">
        <v>7.0000000000000007E-2</v>
      </c>
      <c r="H9" s="79">
        <v>0.1</v>
      </c>
      <c r="I9" s="79">
        <v>0.1</v>
      </c>
      <c r="J9" s="79">
        <v>0.14000000000000001</v>
      </c>
      <c r="K9" s="79">
        <v>0.15</v>
      </c>
      <c r="L9" s="79">
        <v>0.1</v>
      </c>
      <c r="M9" s="79">
        <v>0.12</v>
      </c>
      <c r="N9" s="79">
        <v>0.15</v>
      </c>
      <c r="O9" s="79">
        <v>0.1</v>
      </c>
      <c r="P9" s="79">
        <v>0.14000000000000001</v>
      </c>
      <c r="Q9" s="79">
        <v>0.14000000000000001</v>
      </c>
      <c r="R9" s="79">
        <v>0.1</v>
      </c>
      <c r="S9" s="79">
        <v>0.14000000000000001</v>
      </c>
      <c r="T9" s="80">
        <v>0.18</v>
      </c>
    </row>
    <row r="10" spans="1:20" x14ac:dyDescent="0.25">
      <c r="A10" s="209"/>
      <c r="B10" s="88" t="s">
        <v>12</v>
      </c>
      <c r="C10" s="79">
        <v>0</v>
      </c>
      <c r="D10" s="79">
        <v>0</v>
      </c>
      <c r="E10" s="79">
        <v>0</v>
      </c>
      <c r="F10" s="79">
        <v>0</v>
      </c>
      <c r="G10" s="79">
        <v>0.01</v>
      </c>
      <c r="H10" s="79">
        <v>0.01</v>
      </c>
      <c r="I10" s="79">
        <v>0.01</v>
      </c>
      <c r="J10" s="79">
        <v>0.01</v>
      </c>
      <c r="K10" s="79">
        <v>0.01</v>
      </c>
      <c r="L10" s="79">
        <v>0.01</v>
      </c>
      <c r="M10" s="79">
        <v>0.01</v>
      </c>
      <c r="N10" s="79">
        <v>0.02</v>
      </c>
      <c r="O10" s="79">
        <v>0.01</v>
      </c>
      <c r="P10" s="79">
        <v>0.01</v>
      </c>
      <c r="Q10" s="79">
        <v>0.01</v>
      </c>
      <c r="R10" s="79">
        <v>0</v>
      </c>
      <c r="S10" s="79">
        <v>0</v>
      </c>
      <c r="T10" s="80">
        <v>0.01</v>
      </c>
    </row>
    <row r="11" spans="1:20" x14ac:dyDescent="0.25">
      <c r="A11" s="210"/>
      <c r="B11" s="89" t="s">
        <v>11</v>
      </c>
      <c r="C11" s="81">
        <v>0.01</v>
      </c>
      <c r="D11" s="81">
        <v>0.01</v>
      </c>
      <c r="E11" s="81">
        <v>0.01</v>
      </c>
      <c r="F11" s="81">
        <v>0.02</v>
      </c>
      <c r="G11" s="81">
        <v>0.02</v>
      </c>
      <c r="H11" s="81">
        <v>0.02</v>
      </c>
      <c r="I11" s="81">
        <v>0.03</v>
      </c>
      <c r="J11" s="81">
        <v>0.04</v>
      </c>
      <c r="K11" s="81">
        <v>0.05</v>
      </c>
      <c r="L11" s="81">
        <v>0.05</v>
      </c>
      <c r="M11" s="81">
        <v>0.06</v>
      </c>
      <c r="N11" s="81">
        <v>7.0000000000000007E-2</v>
      </c>
      <c r="O11" s="81">
        <v>0.05</v>
      </c>
      <c r="P11" s="81">
        <v>7.0000000000000007E-2</v>
      </c>
      <c r="Q11" s="81">
        <v>0.06</v>
      </c>
      <c r="R11" s="81">
        <v>0.05</v>
      </c>
      <c r="S11" s="81">
        <v>0.05</v>
      </c>
      <c r="T11" s="82">
        <v>7.0000000000000007E-2</v>
      </c>
    </row>
    <row r="12" spans="1:20" x14ac:dyDescent="0.25">
      <c r="A12" s="209">
        <v>2011</v>
      </c>
      <c r="B12" s="88" t="s">
        <v>6</v>
      </c>
      <c r="C12" s="79">
        <v>0.71</v>
      </c>
      <c r="D12" s="79">
        <v>0.49</v>
      </c>
      <c r="E12" s="79">
        <v>0.48</v>
      </c>
      <c r="F12" s="79">
        <v>0.46</v>
      </c>
      <c r="G12" s="79">
        <v>0.2</v>
      </c>
      <c r="H12" s="79">
        <v>0.23</v>
      </c>
      <c r="I12" s="79">
        <v>0.34</v>
      </c>
      <c r="J12" s="79">
        <v>0.15</v>
      </c>
      <c r="K12" s="79">
        <v>0.15</v>
      </c>
      <c r="L12" s="79">
        <v>0.31</v>
      </c>
      <c r="M12" s="79">
        <v>0.23</v>
      </c>
      <c r="N12" s="79">
        <v>0.17</v>
      </c>
      <c r="O12" s="79">
        <v>0.19</v>
      </c>
      <c r="P12" s="79">
        <v>0.12</v>
      </c>
      <c r="Q12" s="79">
        <v>0.11</v>
      </c>
      <c r="R12" s="79">
        <v>0.4</v>
      </c>
      <c r="S12" s="79">
        <v>0.16</v>
      </c>
      <c r="T12" s="80">
        <v>0.16</v>
      </c>
    </row>
    <row r="13" spans="1:20" x14ac:dyDescent="0.25">
      <c r="A13" s="209"/>
      <c r="B13" s="88" t="s">
        <v>127</v>
      </c>
      <c r="C13" s="79">
        <v>0.02</v>
      </c>
      <c r="D13" s="79">
        <v>0.03</v>
      </c>
      <c r="E13" s="79">
        <v>0.03</v>
      </c>
      <c r="F13" s="79">
        <v>0.03</v>
      </c>
      <c r="G13" s="79">
        <v>0.05</v>
      </c>
      <c r="H13" s="79">
        <v>0.06</v>
      </c>
      <c r="I13" s="79">
        <v>0.04</v>
      </c>
      <c r="J13" s="79">
        <v>0.05</v>
      </c>
      <c r="K13" s="79">
        <v>0.05</v>
      </c>
      <c r="L13" s="79">
        <v>0.04</v>
      </c>
      <c r="M13" s="79">
        <v>0.03</v>
      </c>
      <c r="N13" s="79">
        <v>0.03</v>
      </c>
      <c r="O13" s="79">
        <v>0.06</v>
      </c>
      <c r="P13" s="79">
        <v>0.06</v>
      </c>
      <c r="Q13" s="79">
        <v>0.05</v>
      </c>
      <c r="R13" s="79">
        <v>0.05</v>
      </c>
      <c r="S13" s="79">
        <v>0.05</v>
      </c>
      <c r="T13" s="80">
        <v>0.06</v>
      </c>
    </row>
    <row r="14" spans="1:20" x14ac:dyDescent="0.25">
      <c r="A14" s="209"/>
      <c r="B14" s="88" t="s">
        <v>14</v>
      </c>
      <c r="C14" s="79">
        <v>0.13</v>
      </c>
      <c r="D14" s="79">
        <v>0.25</v>
      </c>
      <c r="E14" s="79">
        <v>0.26</v>
      </c>
      <c r="F14" s="79">
        <v>0.35</v>
      </c>
      <c r="G14" s="79">
        <v>0.52</v>
      </c>
      <c r="H14" s="79">
        <v>0.49</v>
      </c>
      <c r="I14" s="79">
        <v>0.39</v>
      </c>
      <c r="J14" s="79">
        <v>0.51</v>
      </c>
      <c r="K14" s="79">
        <v>0.5</v>
      </c>
      <c r="L14" s="79">
        <v>0.4</v>
      </c>
      <c r="M14" s="79">
        <v>0.47</v>
      </c>
      <c r="N14" s="79">
        <v>0.49</v>
      </c>
      <c r="O14" s="79">
        <v>0.54</v>
      </c>
      <c r="P14" s="79">
        <v>0.57999999999999996</v>
      </c>
      <c r="Q14" s="79">
        <v>0.57999999999999996</v>
      </c>
      <c r="R14" s="79">
        <v>0.31</v>
      </c>
      <c r="S14" s="79">
        <v>0.44</v>
      </c>
      <c r="T14" s="80">
        <v>0.44</v>
      </c>
    </row>
    <row r="15" spans="1:20" x14ac:dyDescent="0.25">
      <c r="A15" s="209"/>
      <c r="B15" s="88" t="s">
        <v>13</v>
      </c>
      <c r="C15" s="79">
        <v>0.1</v>
      </c>
      <c r="D15" s="79">
        <v>0.19</v>
      </c>
      <c r="E15" s="79">
        <v>0.18</v>
      </c>
      <c r="F15" s="79">
        <v>0.11</v>
      </c>
      <c r="G15" s="79">
        <v>0.16</v>
      </c>
      <c r="H15" s="79">
        <v>0.15</v>
      </c>
      <c r="I15" s="79">
        <v>0.14000000000000001</v>
      </c>
      <c r="J15" s="79">
        <v>0.19</v>
      </c>
      <c r="K15" s="79">
        <v>0.19</v>
      </c>
      <c r="L15" s="79">
        <v>0.1</v>
      </c>
      <c r="M15" s="79">
        <v>0.11</v>
      </c>
      <c r="N15" s="79">
        <v>0.12</v>
      </c>
      <c r="O15" s="79">
        <v>0.08</v>
      </c>
      <c r="P15" s="79">
        <v>0.09</v>
      </c>
      <c r="Q15" s="79">
        <v>0.09</v>
      </c>
      <c r="R15" s="79">
        <v>0.12</v>
      </c>
      <c r="S15" s="79">
        <v>0.17</v>
      </c>
      <c r="T15" s="80">
        <v>0.16</v>
      </c>
    </row>
    <row r="16" spans="1:20" x14ac:dyDescent="0.25">
      <c r="A16" s="209"/>
      <c r="B16" s="88" t="s">
        <v>128</v>
      </c>
      <c r="C16" s="79">
        <v>0.02</v>
      </c>
      <c r="D16" s="79">
        <v>0.04</v>
      </c>
      <c r="E16" s="79">
        <v>0.04</v>
      </c>
      <c r="F16" s="79">
        <v>0.05</v>
      </c>
      <c r="G16" s="79">
        <v>0.06</v>
      </c>
      <c r="H16" s="79">
        <v>0.06</v>
      </c>
      <c r="I16" s="79">
        <v>0.06</v>
      </c>
      <c r="J16" s="79">
        <v>7.0000000000000007E-2</v>
      </c>
      <c r="K16" s="79">
        <v>0.08</v>
      </c>
      <c r="L16" s="79">
        <v>0.09</v>
      </c>
      <c r="M16" s="79">
        <v>0.09</v>
      </c>
      <c r="N16" s="79">
        <v>0.11</v>
      </c>
      <c r="O16" s="79">
        <v>0.09</v>
      </c>
      <c r="P16" s="79">
        <v>0.1</v>
      </c>
      <c r="Q16" s="79">
        <v>0.1</v>
      </c>
      <c r="R16" s="79">
        <v>7.0000000000000007E-2</v>
      </c>
      <c r="S16" s="79">
        <v>0.11</v>
      </c>
      <c r="T16" s="80">
        <v>0.11</v>
      </c>
    </row>
    <row r="17" spans="1:20" x14ac:dyDescent="0.25">
      <c r="A17" s="209"/>
      <c r="B17" s="88" t="s">
        <v>12</v>
      </c>
      <c r="C17" s="79">
        <v>0</v>
      </c>
      <c r="D17" s="79">
        <v>0</v>
      </c>
      <c r="E17" s="79">
        <v>0</v>
      </c>
      <c r="F17" s="79">
        <v>0</v>
      </c>
      <c r="G17" s="79">
        <v>0.01</v>
      </c>
      <c r="H17" s="79">
        <v>0.01</v>
      </c>
      <c r="I17" s="79">
        <v>0.01</v>
      </c>
      <c r="J17" s="79">
        <v>0.01</v>
      </c>
      <c r="K17" s="79">
        <v>0.01</v>
      </c>
      <c r="L17" s="79">
        <v>0.01</v>
      </c>
      <c r="M17" s="79">
        <v>0.01</v>
      </c>
      <c r="N17" s="79">
        <v>0.02</v>
      </c>
      <c r="O17" s="79">
        <v>0.01</v>
      </c>
      <c r="P17" s="79">
        <v>0.01</v>
      </c>
      <c r="Q17" s="79">
        <v>0.02</v>
      </c>
      <c r="R17" s="79">
        <v>0.01</v>
      </c>
      <c r="S17" s="79">
        <v>0.01</v>
      </c>
      <c r="T17" s="80">
        <v>0.01</v>
      </c>
    </row>
    <row r="18" spans="1:20" x14ac:dyDescent="0.25">
      <c r="A18" s="210"/>
      <c r="B18" s="89" t="s">
        <v>11</v>
      </c>
      <c r="C18" s="81">
        <v>0.01</v>
      </c>
      <c r="D18" s="81">
        <v>0.01</v>
      </c>
      <c r="E18" s="81">
        <v>0.01</v>
      </c>
      <c r="F18" s="81">
        <v>0.01</v>
      </c>
      <c r="G18" s="81">
        <v>0.01</v>
      </c>
      <c r="H18" s="81">
        <v>0.01</v>
      </c>
      <c r="I18" s="81">
        <v>0.02</v>
      </c>
      <c r="J18" s="81">
        <v>0.02</v>
      </c>
      <c r="K18" s="81">
        <v>0.02</v>
      </c>
      <c r="L18" s="81">
        <v>0.05</v>
      </c>
      <c r="M18" s="81">
        <v>0.05</v>
      </c>
      <c r="N18" s="81">
        <v>0.06</v>
      </c>
      <c r="O18" s="81">
        <v>0.03</v>
      </c>
      <c r="P18" s="81">
        <v>0.04</v>
      </c>
      <c r="Q18" s="81">
        <v>0.05</v>
      </c>
      <c r="R18" s="81">
        <v>0.04</v>
      </c>
      <c r="S18" s="81">
        <v>0.06</v>
      </c>
      <c r="T18" s="82">
        <v>7.0000000000000007E-2</v>
      </c>
    </row>
    <row r="19" spans="1:20" x14ac:dyDescent="0.25">
      <c r="A19" s="83"/>
      <c r="B19" s="83"/>
      <c r="C19" s="84"/>
      <c r="D19" s="85"/>
      <c r="E19" s="86"/>
      <c r="F19" s="86"/>
      <c r="G19" s="86"/>
    </row>
    <row r="20" spans="1:20" x14ac:dyDescent="0.25">
      <c r="A20" s="83"/>
      <c r="B20" s="83"/>
      <c r="C20" s="84"/>
      <c r="D20" s="85"/>
      <c r="E20" s="86"/>
      <c r="F20" s="86"/>
      <c r="G20" s="86"/>
    </row>
    <row r="21" spans="1:20" x14ac:dyDescent="0.25">
      <c r="A21" s="83"/>
      <c r="B21" s="83"/>
      <c r="C21" s="84"/>
      <c r="D21" s="85"/>
      <c r="E21" s="86"/>
      <c r="F21" s="86"/>
      <c r="G21" s="86"/>
    </row>
    <row r="22" spans="1:20" x14ac:dyDescent="0.25">
      <c r="A22" s="83"/>
      <c r="B22" s="83"/>
      <c r="C22" s="84"/>
      <c r="D22" s="85"/>
      <c r="E22" s="86"/>
      <c r="F22" s="86"/>
      <c r="G22" s="86"/>
    </row>
    <row r="23" spans="1:20" x14ac:dyDescent="0.25">
      <c r="A23" s="83"/>
      <c r="B23" s="83"/>
      <c r="C23" s="84"/>
      <c r="D23" s="85"/>
      <c r="E23" s="86"/>
      <c r="F23" s="86"/>
      <c r="G23" s="86"/>
    </row>
    <row r="24" spans="1:20" x14ac:dyDescent="0.25">
      <c r="A24" s="83"/>
      <c r="B24" s="83"/>
      <c r="C24" s="84"/>
      <c r="D24" s="85"/>
      <c r="E24" s="86"/>
      <c r="F24" s="86"/>
      <c r="G24" s="86"/>
    </row>
    <row r="25" spans="1:20" x14ac:dyDescent="0.25">
      <c r="A25" s="83"/>
      <c r="B25" s="83"/>
      <c r="C25" s="84"/>
      <c r="D25" s="85"/>
      <c r="E25" s="86"/>
      <c r="F25" s="86"/>
      <c r="G25" s="86"/>
    </row>
    <row r="26" spans="1:20" x14ac:dyDescent="0.25">
      <c r="A26" s="83"/>
      <c r="B26" s="83"/>
      <c r="C26" s="84"/>
      <c r="D26" s="85"/>
      <c r="E26" s="86"/>
      <c r="F26" s="86"/>
      <c r="G26" s="86"/>
    </row>
    <row r="27" spans="1:20" x14ac:dyDescent="0.25">
      <c r="A27" s="83"/>
      <c r="B27" s="83"/>
      <c r="C27" s="84"/>
      <c r="D27" s="85"/>
      <c r="E27" s="86"/>
      <c r="F27" s="86"/>
      <c r="G27" s="86"/>
    </row>
    <row r="28" spans="1:20" x14ac:dyDescent="0.25">
      <c r="A28" s="83"/>
      <c r="B28" s="83"/>
      <c r="C28" s="84"/>
      <c r="D28" s="85"/>
      <c r="E28" s="86"/>
      <c r="F28" s="86"/>
      <c r="G28" s="86"/>
    </row>
    <row r="29" spans="1:20" x14ac:dyDescent="0.25">
      <c r="A29" s="83"/>
      <c r="B29" s="83"/>
      <c r="C29" s="84"/>
      <c r="D29" s="85"/>
      <c r="E29" s="86"/>
      <c r="F29" s="86"/>
      <c r="G29" s="86"/>
    </row>
    <row r="30" spans="1:20" x14ac:dyDescent="0.25">
      <c r="A30" s="83"/>
      <c r="B30" s="83"/>
      <c r="C30" s="84"/>
      <c r="D30" s="85"/>
      <c r="E30" s="86"/>
      <c r="F30" s="86"/>
      <c r="G30" s="86"/>
    </row>
    <row r="31" spans="1:20" x14ac:dyDescent="0.25">
      <c r="A31" s="83"/>
      <c r="B31" s="83"/>
      <c r="C31" s="84"/>
      <c r="D31" s="85"/>
      <c r="E31" s="86"/>
      <c r="F31" s="86"/>
      <c r="G31" s="86"/>
    </row>
    <row r="32" spans="1:20" x14ac:dyDescent="0.25">
      <c r="A32" s="83"/>
      <c r="B32" s="83"/>
      <c r="C32" s="84"/>
      <c r="D32" s="85"/>
      <c r="E32" s="86"/>
      <c r="F32" s="86"/>
      <c r="G32" s="86"/>
    </row>
    <row r="33" spans="1:7" x14ac:dyDescent="0.25">
      <c r="A33" s="83"/>
      <c r="B33" s="83"/>
      <c r="C33" s="84"/>
      <c r="D33" s="85"/>
      <c r="E33" s="86"/>
      <c r="F33" s="86"/>
      <c r="G33" s="86"/>
    </row>
    <row r="34" spans="1:7" x14ac:dyDescent="0.25">
      <c r="A34" s="83"/>
      <c r="B34" s="83"/>
      <c r="C34" s="84"/>
      <c r="D34" s="85"/>
      <c r="E34" s="86"/>
      <c r="F34" s="86"/>
      <c r="G34" s="86"/>
    </row>
    <row r="35" spans="1:7" x14ac:dyDescent="0.25">
      <c r="A35" s="83"/>
      <c r="B35" s="83"/>
      <c r="C35" s="84"/>
      <c r="D35" s="85"/>
      <c r="E35" s="86"/>
      <c r="F35" s="86"/>
      <c r="G35" s="86"/>
    </row>
    <row r="36" spans="1:7" x14ac:dyDescent="0.25">
      <c r="A36" s="83"/>
      <c r="B36" s="83"/>
      <c r="C36" s="84"/>
      <c r="D36" s="85"/>
      <c r="E36" s="86"/>
      <c r="F36" s="86"/>
      <c r="G36" s="86"/>
    </row>
    <row r="37" spans="1:7" x14ac:dyDescent="0.25">
      <c r="A37" s="83"/>
      <c r="B37" s="83"/>
      <c r="C37" s="84"/>
      <c r="D37" s="85"/>
      <c r="E37" s="86"/>
      <c r="F37" s="86"/>
      <c r="G37" s="86"/>
    </row>
    <row r="38" spans="1:7" x14ac:dyDescent="0.25">
      <c r="A38" s="83"/>
      <c r="B38" s="83"/>
      <c r="C38" s="84"/>
      <c r="D38" s="85"/>
      <c r="E38" s="86"/>
      <c r="F38" s="86"/>
      <c r="G38" s="86"/>
    </row>
    <row r="39" spans="1:7" x14ac:dyDescent="0.25">
      <c r="A39" s="83"/>
      <c r="B39" s="83"/>
      <c r="C39" s="84"/>
      <c r="D39" s="85"/>
      <c r="E39" s="86"/>
      <c r="F39" s="86"/>
      <c r="G39" s="86"/>
    </row>
    <row r="40" spans="1:7" x14ac:dyDescent="0.25">
      <c r="A40" s="83"/>
      <c r="B40" s="83"/>
      <c r="C40" s="84"/>
      <c r="D40" s="85"/>
      <c r="E40" s="86"/>
      <c r="F40" s="86"/>
      <c r="G40" s="86"/>
    </row>
    <row r="41" spans="1:7" x14ac:dyDescent="0.25">
      <c r="A41" s="83"/>
      <c r="B41" s="83"/>
      <c r="C41" s="84"/>
      <c r="D41" s="85"/>
      <c r="E41" s="86"/>
      <c r="F41" s="86"/>
      <c r="G41" s="86"/>
    </row>
    <row r="42" spans="1:7" x14ac:dyDescent="0.25">
      <c r="A42" s="83"/>
      <c r="B42" s="83"/>
      <c r="C42" s="84"/>
      <c r="D42" s="85"/>
      <c r="E42" s="86"/>
      <c r="F42" s="86"/>
      <c r="G42" s="86"/>
    </row>
    <row r="43" spans="1:7" x14ac:dyDescent="0.25">
      <c r="A43" s="83"/>
      <c r="B43" s="83"/>
      <c r="C43" s="84"/>
      <c r="D43" s="85"/>
      <c r="E43" s="86"/>
      <c r="F43" s="86"/>
      <c r="G43" s="86"/>
    </row>
    <row r="44" spans="1:7" x14ac:dyDescent="0.25">
      <c r="A44" s="83"/>
      <c r="B44" s="83"/>
      <c r="C44" s="84"/>
      <c r="D44" s="85"/>
      <c r="E44" s="86"/>
      <c r="F44" s="86"/>
      <c r="G44" s="86"/>
    </row>
    <row r="45" spans="1:7" x14ac:dyDescent="0.25">
      <c r="A45" s="83"/>
      <c r="B45" s="83"/>
      <c r="C45" s="84"/>
      <c r="D45" s="85"/>
      <c r="E45" s="86"/>
      <c r="F45" s="86"/>
      <c r="G45" s="86"/>
    </row>
    <row r="46" spans="1:7" x14ac:dyDescent="0.25">
      <c r="A46" s="83"/>
      <c r="B46" s="83"/>
      <c r="C46" s="84"/>
      <c r="D46" s="85"/>
      <c r="E46" s="86"/>
      <c r="F46" s="86"/>
      <c r="G46" s="86"/>
    </row>
    <row r="47" spans="1:7" x14ac:dyDescent="0.25">
      <c r="A47" s="83"/>
      <c r="B47" s="83"/>
      <c r="C47" s="84"/>
      <c r="D47" s="85"/>
      <c r="E47" s="86"/>
      <c r="F47" s="86"/>
      <c r="G47" s="86"/>
    </row>
    <row r="48" spans="1:7" x14ac:dyDescent="0.25">
      <c r="A48" s="83"/>
      <c r="B48" s="83"/>
      <c r="C48" s="84"/>
      <c r="D48" s="85"/>
      <c r="E48" s="86"/>
      <c r="F48" s="86"/>
      <c r="G48" s="86"/>
    </row>
    <row r="49" spans="1:7" x14ac:dyDescent="0.25">
      <c r="A49" s="83"/>
      <c r="B49" s="83"/>
      <c r="C49" s="84"/>
      <c r="D49" s="85"/>
      <c r="E49" s="86"/>
      <c r="F49" s="86"/>
      <c r="G49" s="86"/>
    </row>
    <row r="50" spans="1:7" x14ac:dyDescent="0.25">
      <c r="A50" s="83"/>
      <c r="B50" s="83"/>
      <c r="C50" s="84"/>
      <c r="D50" s="85"/>
      <c r="E50" s="86"/>
      <c r="F50" s="86"/>
      <c r="G50" s="86"/>
    </row>
    <row r="51" spans="1:7" x14ac:dyDescent="0.25">
      <c r="A51" s="83"/>
      <c r="B51" s="83"/>
      <c r="C51" s="84"/>
      <c r="D51" s="85"/>
      <c r="E51" s="86"/>
      <c r="F51" s="86"/>
      <c r="G51" s="86"/>
    </row>
    <row r="52" spans="1:7" x14ac:dyDescent="0.25">
      <c r="A52" s="83"/>
      <c r="B52" s="83"/>
      <c r="C52" s="84"/>
      <c r="D52" s="85"/>
      <c r="E52" s="86"/>
      <c r="F52" s="86"/>
      <c r="G52" s="86"/>
    </row>
    <row r="53" spans="1:7" x14ac:dyDescent="0.25">
      <c r="A53" s="83"/>
      <c r="B53" s="83"/>
      <c r="C53" s="84"/>
      <c r="D53" s="85"/>
      <c r="E53" s="86"/>
      <c r="F53" s="86"/>
      <c r="G53" s="86"/>
    </row>
    <row r="54" spans="1:7" x14ac:dyDescent="0.25">
      <c r="A54" s="83"/>
      <c r="B54" s="83"/>
      <c r="C54" s="84"/>
      <c r="D54" s="85"/>
      <c r="E54" s="86"/>
      <c r="F54" s="86"/>
      <c r="G54" s="86"/>
    </row>
    <row r="55" spans="1:7" x14ac:dyDescent="0.25">
      <c r="A55" s="83"/>
      <c r="B55" s="83"/>
      <c r="C55" s="84"/>
      <c r="D55" s="85"/>
      <c r="E55" s="86"/>
      <c r="F55" s="86"/>
      <c r="G55" s="86"/>
    </row>
    <row r="56" spans="1:7" x14ac:dyDescent="0.25">
      <c r="A56" s="83"/>
      <c r="B56" s="83"/>
      <c r="C56" s="84"/>
      <c r="D56" s="85"/>
      <c r="E56" s="86"/>
      <c r="F56" s="86"/>
      <c r="G56" s="86"/>
    </row>
    <row r="57" spans="1:7" x14ac:dyDescent="0.25">
      <c r="A57" s="83"/>
      <c r="B57" s="83"/>
      <c r="C57" s="84"/>
      <c r="D57" s="85"/>
      <c r="E57" s="86"/>
      <c r="F57" s="86"/>
      <c r="G57" s="86"/>
    </row>
    <row r="58" spans="1:7" x14ac:dyDescent="0.25">
      <c r="A58" s="83"/>
      <c r="B58" s="83"/>
      <c r="C58" s="84"/>
      <c r="D58" s="85"/>
      <c r="E58" s="86"/>
      <c r="F58" s="86"/>
      <c r="G58" s="86"/>
    </row>
    <row r="59" spans="1:7" x14ac:dyDescent="0.25">
      <c r="A59" s="83"/>
      <c r="B59" s="83"/>
      <c r="C59" s="84"/>
      <c r="D59" s="85"/>
      <c r="E59" s="86"/>
      <c r="F59" s="86"/>
      <c r="G59" s="86"/>
    </row>
    <row r="60" spans="1:7" x14ac:dyDescent="0.25">
      <c r="A60" s="83"/>
      <c r="B60" s="83"/>
      <c r="C60" s="84"/>
      <c r="D60" s="85"/>
      <c r="E60" s="86"/>
      <c r="F60" s="86"/>
      <c r="G60" s="86"/>
    </row>
    <row r="61" spans="1:7" x14ac:dyDescent="0.25">
      <c r="A61" s="83"/>
      <c r="B61" s="83"/>
      <c r="C61" s="84"/>
      <c r="D61" s="85"/>
      <c r="E61" s="86"/>
      <c r="F61" s="86"/>
      <c r="G61" s="86"/>
    </row>
    <row r="62" spans="1:7" x14ac:dyDescent="0.25">
      <c r="A62" s="83"/>
      <c r="B62" s="83"/>
      <c r="C62" s="84"/>
      <c r="D62" s="85"/>
      <c r="E62" s="86"/>
      <c r="F62" s="86"/>
      <c r="G62" s="86"/>
    </row>
    <row r="63" spans="1:7" x14ac:dyDescent="0.25">
      <c r="A63" s="83"/>
      <c r="B63" s="83"/>
      <c r="C63" s="84"/>
      <c r="D63" s="85"/>
      <c r="E63" s="86"/>
      <c r="F63" s="86"/>
      <c r="G63" s="86"/>
    </row>
    <row r="64" spans="1:7" x14ac:dyDescent="0.25">
      <c r="A64" s="83"/>
      <c r="B64" s="83"/>
      <c r="C64" s="84"/>
      <c r="D64" s="85"/>
      <c r="E64" s="86"/>
      <c r="F64" s="86"/>
      <c r="G64" s="86"/>
    </row>
    <row r="65" spans="1:7" x14ac:dyDescent="0.25">
      <c r="A65" s="83"/>
      <c r="B65" s="83"/>
      <c r="C65" s="84"/>
      <c r="D65" s="85"/>
      <c r="E65" s="86"/>
      <c r="F65" s="86"/>
      <c r="G65" s="86"/>
    </row>
    <row r="66" spans="1:7" x14ac:dyDescent="0.25">
      <c r="A66" s="83"/>
      <c r="B66" s="83"/>
      <c r="C66" s="84"/>
      <c r="D66" s="85"/>
      <c r="E66" s="86"/>
      <c r="F66" s="86"/>
      <c r="G66" s="86"/>
    </row>
    <row r="67" spans="1:7" x14ac:dyDescent="0.25">
      <c r="A67" s="83"/>
      <c r="B67" s="83"/>
      <c r="C67" s="84"/>
      <c r="D67" s="85"/>
      <c r="E67" s="86"/>
      <c r="F67" s="86"/>
      <c r="G67" s="86"/>
    </row>
    <row r="68" spans="1:7" x14ac:dyDescent="0.25">
      <c r="A68" s="83"/>
      <c r="B68" s="83"/>
      <c r="C68" s="84"/>
      <c r="D68" s="85"/>
      <c r="E68" s="86"/>
      <c r="F68" s="86"/>
      <c r="G68" s="86"/>
    </row>
    <row r="69" spans="1:7" x14ac:dyDescent="0.25">
      <c r="A69" s="83"/>
      <c r="B69" s="83"/>
      <c r="C69" s="84"/>
      <c r="D69" s="85"/>
      <c r="E69" s="86"/>
      <c r="F69" s="86"/>
      <c r="G69" s="86"/>
    </row>
    <row r="70" spans="1:7" x14ac:dyDescent="0.25">
      <c r="A70" s="83"/>
      <c r="B70" s="83"/>
      <c r="C70" s="84"/>
      <c r="D70" s="85"/>
      <c r="E70" s="86"/>
      <c r="F70" s="86"/>
      <c r="G70" s="86"/>
    </row>
    <row r="71" spans="1:7" x14ac:dyDescent="0.25">
      <c r="A71" s="83"/>
      <c r="B71" s="83"/>
      <c r="C71" s="84"/>
      <c r="D71" s="85"/>
      <c r="E71" s="86"/>
      <c r="F71" s="86"/>
      <c r="G71" s="86"/>
    </row>
    <row r="72" spans="1:7" x14ac:dyDescent="0.25">
      <c r="A72" s="83"/>
      <c r="B72" s="83"/>
      <c r="C72" s="84"/>
      <c r="D72" s="85"/>
      <c r="E72" s="86"/>
      <c r="F72" s="86"/>
      <c r="G72" s="86"/>
    </row>
    <row r="73" spans="1:7" x14ac:dyDescent="0.25">
      <c r="A73" s="83"/>
      <c r="B73" s="83"/>
      <c r="C73" s="84"/>
      <c r="D73" s="85"/>
      <c r="E73" s="86"/>
      <c r="F73" s="86"/>
      <c r="G73" s="86"/>
    </row>
    <row r="74" spans="1:7" x14ac:dyDescent="0.25">
      <c r="A74" s="83"/>
      <c r="B74" s="83"/>
      <c r="C74" s="84"/>
      <c r="D74" s="85"/>
      <c r="E74" s="86"/>
      <c r="F74" s="86"/>
      <c r="G74" s="86"/>
    </row>
    <row r="75" spans="1:7" x14ac:dyDescent="0.25">
      <c r="A75" s="83"/>
      <c r="B75" s="83"/>
      <c r="C75" s="84"/>
      <c r="D75" s="85"/>
      <c r="E75" s="86"/>
      <c r="F75" s="86"/>
      <c r="G75" s="86"/>
    </row>
    <row r="76" spans="1:7" x14ac:dyDescent="0.25">
      <c r="A76" s="83"/>
      <c r="B76" s="83"/>
      <c r="C76" s="84"/>
      <c r="D76" s="85"/>
      <c r="E76" s="86"/>
      <c r="F76" s="86"/>
      <c r="G76" s="86"/>
    </row>
    <row r="77" spans="1:7" x14ac:dyDescent="0.25">
      <c r="A77" s="83"/>
      <c r="B77" s="83"/>
      <c r="C77" s="84"/>
      <c r="D77" s="85"/>
      <c r="E77" s="86"/>
      <c r="F77" s="86"/>
      <c r="G77" s="86"/>
    </row>
    <row r="78" spans="1:7" x14ac:dyDescent="0.25">
      <c r="A78" s="83"/>
      <c r="B78" s="83"/>
      <c r="C78" s="84"/>
      <c r="D78" s="85"/>
      <c r="E78" s="86"/>
      <c r="F78" s="86"/>
      <c r="G78" s="86"/>
    </row>
    <row r="79" spans="1:7" x14ac:dyDescent="0.25">
      <c r="A79" s="83"/>
      <c r="B79" s="83"/>
      <c r="C79" s="84"/>
      <c r="D79" s="85"/>
      <c r="E79" s="86"/>
      <c r="F79" s="86"/>
      <c r="G79" s="86"/>
    </row>
    <row r="80" spans="1:7" x14ac:dyDescent="0.25">
      <c r="A80" s="83"/>
      <c r="B80" s="83"/>
      <c r="C80" s="84"/>
      <c r="D80" s="85"/>
      <c r="E80" s="86"/>
      <c r="F80" s="86"/>
      <c r="G80" s="86"/>
    </row>
    <row r="81" spans="1:7" x14ac:dyDescent="0.25">
      <c r="A81" s="83"/>
      <c r="B81" s="83"/>
      <c r="C81" s="84"/>
      <c r="D81" s="85"/>
      <c r="E81" s="86"/>
      <c r="F81" s="86"/>
      <c r="G81" s="86"/>
    </row>
    <row r="82" spans="1:7" x14ac:dyDescent="0.25">
      <c r="A82" s="83"/>
      <c r="B82" s="83"/>
      <c r="C82" s="84"/>
      <c r="D82" s="85"/>
      <c r="E82" s="86"/>
      <c r="F82" s="86"/>
      <c r="G82" s="86"/>
    </row>
    <row r="83" spans="1:7" x14ac:dyDescent="0.25">
      <c r="A83" s="83"/>
      <c r="B83" s="83"/>
      <c r="C83" s="84"/>
      <c r="D83" s="85"/>
      <c r="E83" s="86"/>
      <c r="F83" s="86"/>
      <c r="G83" s="86"/>
    </row>
    <row r="84" spans="1:7" x14ac:dyDescent="0.25">
      <c r="A84" s="83"/>
      <c r="B84" s="83"/>
      <c r="C84" s="84"/>
      <c r="D84" s="85"/>
      <c r="E84" s="86"/>
      <c r="F84" s="86"/>
      <c r="G84" s="86"/>
    </row>
    <row r="85" spans="1:7" x14ac:dyDescent="0.25">
      <c r="A85" s="83"/>
      <c r="B85" s="83"/>
      <c r="C85" s="84"/>
      <c r="D85" s="85"/>
      <c r="E85" s="86"/>
      <c r="F85" s="86"/>
      <c r="G85" s="86"/>
    </row>
    <row r="86" spans="1:7" x14ac:dyDescent="0.25">
      <c r="A86" s="83"/>
      <c r="B86" s="83"/>
      <c r="C86" s="84"/>
      <c r="D86" s="85"/>
      <c r="E86" s="86"/>
      <c r="F86" s="86"/>
      <c r="G86" s="86"/>
    </row>
    <row r="87" spans="1:7" x14ac:dyDescent="0.25">
      <c r="A87" s="83"/>
      <c r="B87" s="83"/>
      <c r="C87" s="84"/>
      <c r="D87" s="85"/>
      <c r="E87" s="86"/>
      <c r="F87" s="86"/>
      <c r="G87" s="86"/>
    </row>
    <row r="88" spans="1:7" x14ac:dyDescent="0.25">
      <c r="A88" s="87"/>
      <c r="C88" s="63"/>
      <c r="D88" s="63"/>
      <c r="E88" s="63"/>
    </row>
    <row r="89" spans="1:7" x14ac:dyDescent="0.25">
      <c r="A89" s="87"/>
      <c r="C89" s="63"/>
      <c r="D89" s="63"/>
      <c r="E89" s="63"/>
    </row>
    <row r="90" spans="1:7" x14ac:dyDescent="0.25">
      <c r="A90" s="87"/>
      <c r="C90" s="63"/>
      <c r="D90" s="63"/>
      <c r="E90" s="63"/>
    </row>
    <row r="91" spans="1:7" x14ac:dyDescent="0.25">
      <c r="A91" s="87"/>
      <c r="C91" s="63"/>
      <c r="D91" s="63"/>
      <c r="E91" s="63"/>
    </row>
    <row r="92" spans="1:7" x14ac:dyDescent="0.25">
      <c r="C92" s="63"/>
      <c r="D92" s="63"/>
      <c r="E92" s="63"/>
    </row>
    <row r="93" spans="1:7" x14ac:dyDescent="0.25">
      <c r="A93" s="87"/>
      <c r="C93" s="63"/>
      <c r="D93" s="63"/>
      <c r="E93" s="63"/>
    </row>
    <row r="94" spans="1:7" x14ac:dyDescent="0.25">
      <c r="A94" s="87"/>
      <c r="C94" s="63"/>
      <c r="D94" s="63"/>
      <c r="E94" s="63"/>
    </row>
    <row r="95" spans="1:7" x14ac:dyDescent="0.25">
      <c r="A95" s="87"/>
      <c r="C95" s="63"/>
      <c r="D95" s="63"/>
      <c r="E95" s="63"/>
    </row>
    <row r="96" spans="1:7" x14ac:dyDescent="0.25">
      <c r="A96" s="87"/>
      <c r="C96" s="63"/>
      <c r="D96" s="63"/>
      <c r="E96" s="63"/>
    </row>
    <row r="97" spans="1:5" x14ac:dyDescent="0.25">
      <c r="A97" s="87"/>
      <c r="C97" s="63"/>
      <c r="D97" s="63"/>
      <c r="E97" s="63"/>
    </row>
    <row r="98" spans="1:5" x14ac:dyDescent="0.25">
      <c r="A98" s="87"/>
      <c r="C98" s="63"/>
      <c r="D98" s="63"/>
      <c r="E98" s="63"/>
    </row>
    <row r="99" spans="1:5" x14ac:dyDescent="0.25">
      <c r="A99" s="87"/>
      <c r="C99" s="63"/>
      <c r="D99" s="63"/>
      <c r="E99" s="63"/>
    </row>
    <row r="100" spans="1:5" x14ac:dyDescent="0.25">
      <c r="A100" s="87"/>
      <c r="C100" s="63"/>
      <c r="D100" s="63"/>
      <c r="E100" s="63"/>
    </row>
    <row r="101" spans="1:5" x14ac:dyDescent="0.25">
      <c r="A101" s="87"/>
      <c r="C101" s="63"/>
      <c r="D101" s="63"/>
      <c r="E101" s="63"/>
    </row>
    <row r="102" spans="1:5" x14ac:dyDescent="0.25">
      <c r="A102" s="87"/>
      <c r="C102" s="63"/>
      <c r="D102" s="63"/>
      <c r="E102" s="63"/>
    </row>
    <row r="103" spans="1:5" x14ac:dyDescent="0.25">
      <c r="A103" s="87"/>
      <c r="C103" s="63"/>
      <c r="D103" s="63"/>
      <c r="E103" s="63"/>
    </row>
    <row r="104" spans="1:5" x14ac:dyDescent="0.25">
      <c r="A104" s="87"/>
      <c r="C104" s="63"/>
      <c r="D104" s="63"/>
      <c r="E104" s="63"/>
    </row>
    <row r="105" spans="1:5" x14ac:dyDescent="0.25">
      <c r="A105" s="87"/>
      <c r="C105" s="63"/>
      <c r="D105" s="63"/>
      <c r="E105" s="63"/>
    </row>
    <row r="106" spans="1:5" x14ac:dyDescent="0.25">
      <c r="A106" s="87"/>
      <c r="C106" s="63"/>
      <c r="D106" s="63"/>
      <c r="E106" s="63"/>
    </row>
    <row r="107" spans="1:5" x14ac:dyDescent="0.25">
      <c r="A107" s="87"/>
      <c r="C107" s="63"/>
      <c r="D107" s="63"/>
      <c r="E107" s="63"/>
    </row>
    <row r="108" spans="1:5" x14ac:dyDescent="0.25">
      <c r="A108" s="87"/>
      <c r="C108" s="63"/>
      <c r="D108" s="63"/>
      <c r="E108" s="63"/>
    </row>
    <row r="109" spans="1:5" x14ac:dyDescent="0.25">
      <c r="A109" s="87"/>
      <c r="C109" s="63"/>
      <c r="D109" s="63"/>
      <c r="E109" s="63"/>
    </row>
    <row r="110" spans="1:5" x14ac:dyDescent="0.25">
      <c r="A110" s="87"/>
      <c r="C110" s="63"/>
      <c r="D110" s="63"/>
      <c r="E110" s="63"/>
    </row>
    <row r="111" spans="1:5" x14ac:dyDescent="0.25">
      <c r="A111" s="87"/>
      <c r="C111" s="63"/>
      <c r="D111" s="63"/>
      <c r="E111" s="63"/>
    </row>
    <row r="112" spans="1:5" x14ac:dyDescent="0.25">
      <c r="A112" s="87"/>
      <c r="C112" s="63"/>
      <c r="D112" s="63"/>
      <c r="E112" s="63"/>
    </row>
    <row r="113" spans="1:5" x14ac:dyDescent="0.25">
      <c r="A113" s="87"/>
      <c r="C113" s="63"/>
      <c r="D113" s="63"/>
      <c r="E113" s="63"/>
    </row>
    <row r="114" spans="1:5" x14ac:dyDescent="0.25">
      <c r="C114" s="63"/>
      <c r="D114" s="63"/>
      <c r="E114" s="63"/>
    </row>
    <row r="115" spans="1:5" x14ac:dyDescent="0.25">
      <c r="A115" s="87"/>
      <c r="C115" s="63"/>
      <c r="D115" s="63"/>
      <c r="E115" s="63"/>
    </row>
    <row r="116" spans="1:5" x14ac:dyDescent="0.25">
      <c r="A116" s="87"/>
      <c r="C116" s="63"/>
      <c r="D116" s="63"/>
      <c r="E116" s="63"/>
    </row>
    <row r="117" spans="1:5" x14ac:dyDescent="0.25">
      <c r="A117" s="87"/>
      <c r="C117" s="63"/>
      <c r="D117" s="63"/>
      <c r="E117" s="63"/>
    </row>
    <row r="118" spans="1:5" x14ac:dyDescent="0.25">
      <c r="A118" s="87"/>
      <c r="C118" s="63"/>
      <c r="D118" s="63"/>
      <c r="E118" s="63"/>
    </row>
    <row r="119" spans="1:5" x14ac:dyDescent="0.25">
      <c r="A119" s="87"/>
      <c r="C119" s="63"/>
      <c r="D119" s="63"/>
      <c r="E119" s="63"/>
    </row>
    <row r="120" spans="1:5" x14ac:dyDescent="0.25">
      <c r="A120" s="87"/>
      <c r="C120" s="63"/>
      <c r="D120" s="63"/>
      <c r="E120" s="63"/>
    </row>
    <row r="121" spans="1:5" x14ac:dyDescent="0.25">
      <c r="A121" s="87"/>
      <c r="C121" s="63"/>
      <c r="D121" s="63"/>
      <c r="E121" s="63"/>
    </row>
    <row r="122" spans="1:5" x14ac:dyDescent="0.25">
      <c r="A122" s="87"/>
      <c r="C122" s="63"/>
      <c r="D122" s="63"/>
      <c r="E122" s="63"/>
    </row>
    <row r="123" spans="1:5" x14ac:dyDescent="0.25">
      <c r="A123" s="87"/>
      <c r="C123" s="63"/>
      <c r="D123" s="63"/>
      <c r="E123" s="63"/>
    </row>
    <row r="124" spans="1:5" x14ac:dyDescent="0.25">
      <c r="A124" s="87"/>
      <c r="C124" s="63"/>
      <c r="D124" s="63"/>
      <c r="E124" s="63"/>
    </row>
    <row r="125" spans="1:5" x14ac:dyDescent="0.25">
      <c r="A125" s="87"/>
      <c r="C125" s="63"/>
      <c r="D125" s="63"/>
      <c r="E125" s="63"/>
    </row>
    <row r="126" spans="1:5" x14ac:dyDescent="0.25">
      <c r="A126" s="87"/>
      <c r="C126" s="63"/>
      <c r="D126" s="63"/>
      <c r="E126" s="63"/>
    </row>
    <row r="127" spans="1:5" x14ac:dyDescent="0.25">
      <c r="A127" s="87"/>
      <c r="C127" s="63"/>
      <c r="D127" s="63"/>
      <c r="E127" s="63"/>
    </row>
    <row r="128" spans="1:5" x14ac:dyDescent="0.25">
      <c r="A128" s="87"/>
      <c r="C128" s="63"/>
      <c r="D128" s="63"/>
      <c r="E128" s="63"/>
    </row>
    <row r="129" spans="1:5" x14ac:dyDescent="0.25">
      <c r="A129" s="87"/>
      <c r="C129" s="63"/>
      <c r="D129" s="63"/>
      <c r="E129" s="63"/>
    </row>
    <row r="130" spans="1:5" x14ac:dyDescent="0.25">
      <c r="A130" s="87"/>
      <c r="C130" s="63"/>
      <c r="D130" s="63"/>
      <c r="E130" s="63"/>
    </row>
    <row r="131" spans="1:5" x14ac:dyDescent="0.25">
      <c r="A131" s="87"/>
      <c r="C131" s="63"/>
      <c r="D131" s="63"/>
      <c r="E131" s="63"/>
    </row>
    <row r="132" spans="1:5" x14ac:dyDescent="0.25">
      <c r="A132" s="87"/>
      <c r="C132" s="63"/>
      <c r="D132" s="63"/>
      <c r="E132" s="63"/>
    </row>
    <row r="133" spans="1:5" x14ac:dyDescent="0.25">
      <c r="A133" s="87"/>
      <c r="C133" s="63"/>
      <c r="D133" s="63"/>
      <c r="E133" s="63"/>
    </row>
    <row r="134" spans="1:5" x14ac:dyDescent="0.25">
      <c r="A134" s="87"/>
      <c r="C134" s="63"/>
      <c r="D134" s="63"/>
      <c r="E134" s="63"/>
    </row>
    <row r="135" spans="1:5" x14ac:dyDescent="0.25">
      <c r="A135" s="87"/>
      <c r="C135" s="63"/>
      <c r="D135" s="63"/>
      <c r="E135" s="63"/>
    </row>
    <row r="136" spans="1:5" x14ac:dyDescent="0.25">
      <c r="C136" s="63"/>
      <c r="D136" s="63"/>
      <c r="E136" s="63"/>
    </row>
    <row r="137" spans="1:5" x14ac:dyDescent="0.25">
      <c r="A137" s="87"/>
      <c r="C137" s="63"/>
      <c r="D137" s="63"/>
      <c r="E137" s="63"/>
    </row>
    <row r="138" spans="1:5" x14ac:dyDescent="0.25">
      <c r="A138" s="87"/>
      <c r="C138" s="63"/>
      <c r="D138" s="63"/>
      <c r="E138" s="63"/>
    </row>
    <row r="139" spans="1:5" x14ac:dyDescent="0.25">
      <c r="A139" s="87"/>
      <c r="C139" s="63"/>
      <c r="D139" s="63"/>
      <c r="E139" s="63"/>
    </row>
    <row r="140" spans="1:5" x14ac:dyDescent="0.25">
      <c r="A140" s="87"/>
      <c r="C140" s="63"/>
      <c r="D140" s="63"/>
      <c r="E140" s="63"/>
    </row>
    <row r="141" spans="1:5" x14ac:dyDescent="0.25">
      <c r="A141" s="87"/>
      <c r="C141" s="63"/>
      <c r="D141" s="63"/>
      <c r="E141" s="63"/>
    </row>
    <row r="142" spans="1:5" x14ac:dyDescent="0.25">
      <c r="A142" s="87"/>
      <c r="C142" s="63"/>
      <c r="D142" s="63"/>
      <c r="E142" s="63"/>
    </row>
    <row r="143" spans="1:5" x14ac:dyDescent="0.25">
      <c r="A143" s="87"/>
      <c r="C143" s="63"/>
      <c r="D143" s="63"/>
      <c r="E143" s="63"/>
    </row>
    <row r="144" spans="1:5" x14ac:dyDescent="0.25">
      <c r="A144" s="87"/>
      <c r="C144" s="63"/>
      <c r="D144" s="63"/>
      <c r="E144" s="63"/>
    </row>
    <row r="145" spans="1:5" x14ac:dyDescent="0.25">
      <c r="A145" s="87"/>
      <c r="C145" s="63"/>
      <c r="D145" s="63"/>
      <c r="E145" s="63"/>
    </row>
    <row r="146" spans="1:5" x14ac:dyDescent="0.25">
      <c r="A146" s="87"/>
      <c r="C146" s="63"/>
      <c r="D146" s="63"/>
      <c r="E146" s="63"/>
    </row>
    <row r="147" spans="1:5" x14ac:dyDescent="0.25">
      <c r="A147" s="87"/>
      <c r="C147" s="63"/>
      <c r="D147" s="63"/>
      <c r="E147" s="63"/>
    </row>
    <row r="148" spans="1:5" x14ac:dyDescent="0.25">
      <c r="A148" s="87"/>
      <c r="C148" s="63"/>
      <c r="D148" s="63"/>
      <c r="E148" s="63"/>
    </row>
    <row r="149" spans="1:5" x14ac:dyDescent="0.25">
      <c r="A149" s="87"/>
      <c r="C149" s="63"/>
      <c r="D149" s="63"/>
      <c r="E149" s="63"/>
    </row>
    <row r="150" spans="1:5" x14ac:dyDescent="0.25">
      <c r="A150" s="87"/>
      <c r="C150" s="63"/>
      <c r="D150" s="63"/>
      <c r="E150" s="63"/>
    </row>
    <row r="151" spans="1:5" x14ac:dyDescent="0.25">
      <c r="A151" s="87"/>
      <c r="C151" s="63"/>
      <c r="D151" s="63"/>
      <c r="E151" s="63"/>
    </row>
    <row r="152" spans="1:5" x14ac:dyDescent="0.25">
      <c r="A152" s="87"/>
      <c r="C152" s="63"/>
      <c r="D152" s="63"/>
      <c r="E152" s="63"/>
    </row>
    <row r="153" spans="1:5" x14ac:dyDescent="0.25">
      <c r="A153" s="87"/>
      <c r="C153" s="63"/>
      <c r="D153" s="63"/>
      <c r="E153" s="63"/>
    </row>
    <row r="154" spans="1:5" x14ac:dyDescent="0.25">
      <c r="A154" s="87"/>
      <c r="C154" s="63"/>
      <c r="D154" s="63"/>
      <c r="E154" s="63"/>
    </row>
    <row r="155" spans="1:5" x14ac:dyDescent="0.25">
      <c r="A155" s="87"/>
      <c r="C155" s="63"/>
      <c r="D155" s="63"/>
      <c r="E155" s="63"/>
    </row>
    <row r="156" spans="1:5" x14ac:dyDescent="0.25">
      <c r="A156" s="87"/>
      <c r="C156" s="63"/>
      <c r="D156" s="63"/>
      <c r="E156" s="63"/>
    </row>
    <row r="157" spans="1:5" x14ac:dyDescent="0.25">
      <c r="A157" s="87"/>
      <c r="C157" s="63"/>
      <c r="D157" s="63"/>
      <c r="E157" s="63"/>
    </row>
    <row r="158" spans="1:5" x14ac:dyDescent="0.25">
      <c r="C158" s="63"/>
      <c r="D158" s="63"/>
      <c r="E158" s="63"/>
    </row>
    <row r="159" spans="1:5" x14ac:dyDescent="0.25">
      <c r="A159" s="87"/>
      <c r="C159" s="63"/>
      <c r="D159" s="63"/>
      <c r="E159" s="63"/>
    </row>
    <row r="160" spans="1:5" x14ac:dyDescent="0.25">
      <c r="A160" s="87"/>
      <c r="C160" s="63"/>
      <c r="D160" s="63"/>
      <c r="E160" s="63"/>
    </row>
    <row r="161" spans="1:5" x14ac:dyDescent="0.25">
      <c r="A161" s="87"/>
      <c r="C161" s="63"/>
      <c r="D161" s="63"/>
      <c r="E161" s="63"/>
    </row>
    <row r="162" spans="1:5" x14ac:dyDescent="0.25">
      <c r="A162" s="87"/>
      <c r="C162" s="63"/>
      <c r="D162" s="63"/>
      <c r="E162" s="63"/>
    </row>
    <row r="163" spans="1:5" x14ac:dyDescent="0.25">
      <c r="A163" s="87"/>
      <c r="C163" s="63"/>
      <c r="D163" s="63"/>
      <c r="E163" s="63"/>
    </row>
    <row r="164" spans="1:5" x14ac:dyDescent="0.25">
      <c r="A164" s="87"/>
      <c r="C164" s="63"/>
      <c r="D164" s="63"/>
      <c r="E164" s="63"/>
    </row>
    <row r="165" spans="1:5" x14ac:dyDescent="0.25">
      <c r="A165" s="87"/>
      <c r="C165" s="63"/>
      <c r="D165" s="63"/>
      <c r="E165" s="63"/>
    </row>
    <row r="166" spans="1:5" x14ac:dyDescent="0.25">
      <c r="A166" s="87"/>
      <c r="C166" s="63"/>
      <c r="D166" s="63"/>
      <c r="E166" s="63"/>
    </row>
    <row r="167" spans="1:5" x14ac:dyDescent="0.25">
      <c r="A167" s="87"/>
      <c r="C167" s="63"/>
      <c r="D167" s="63"/>
      <c r="E167" s="63"/>
    </row>
    <row r="168" spans="1:5" x14ac:dyDescent="0.25">
      <c r="A168" s="87"/>
      <c r="C168" s="63"/>
      <c r="D168" s="63"/>
      <c r="E168" s="63"/>
    </row>
    <row r="169" spans="1:5" x14ac:dyDescent="0.25">
      <c r="A169" s="87"/>
      <c r="C169" s="63"/>
      <c r="D169" s="63"/>
      <c r="E169" s="63"/>
    </row>
    <row r="170" spans="1:5" x14ac:dyDescent="0.25">
      <c r="A170" s="87"/>
      <c r="C170" s="63"/>
      <c r="D170" s="63"/>
      <c r="E170" s="63"/>
    </row>
    <row r="171" spans="1:5" x14ac:dyDescent="0.25">
      <c r="A171" s="87"/>
      <c r="C171" s="63"/>
      <c r="D171" s="63"/>
      <c r="E171" s="63"/>
    </row>
    <row r="172" spans="1:5" x14ac:dyDescent="0.25">
      <c r="A172" s="87"/>
      <c r="C172" s="63"/>
      <c r="D172" s="63"/>
      <c r="E172" s="63"/>
    </row>
    <row r="173" spans="1:5" x14ac:dyDescent="0.25">
      <c r="A173" s="87"/>
      <c r="C173" s="63"/>
      <c r="D173" s="63"/>
      <c r="E173" s="63"/>
    </row>
    <row r="174" spans="1:5" x14ac:dyDescent="0.25">
      <c r="A174" s="87"/>
      <c r="C174" s="63"/>
      <c r="D174" s="63"/>
      <c r="E174" s="63"/>
    </row>
    <row r="175" spans="1:5" x14ac:dyDescent="0.25">
      <c r="A175" s="87"/>
      <c r="C175" s="63"/>
      <c r="D175" s="63"/>
      <c r="E175" s="63"/>
    </row>
    <row r="176" spans="1:5" x14ac:dyDescent="0.25">
      <c r="A176" s="87"/>
      <c r="C176" s="63"/>
      <c r="D176" s="63"/>
      <c r="E176" s="63"/>
    </row>
    <row r="177" spans="1:5" x14ac:dyDescent="0.25">
      <c r="A177" s="87"/>
      <c r="C177" s="63"/>
      <c r="D177" s="63"/>
      <c r="E177" s="63"/>
    </row>
    <row r="178" spans="1:5" x14ac:dyDescent="0.25">
      <c r="A178" s="87"/>
      <c r="C178" s="63"/>
      <c r="D178" s="63"/>
      <c r="E178" s="63"/>
    </row>
    <row r="179" spans="1:5" x14ac:dyDescent="0.25">
      <c r="A179" s="87"/>
      <c r="C179" s="63"/>
      <c r="D179" s="63"/>
      <c r="E179" s="63"/>
    </row>
    <row r="180" spans="1:5" x14ac:dyDescent="0.25">
      <c r="C180" s="63"/>
      <c r="D180" s="63"/>
      <c r="E180" s="63"/>
    </row>
    <row r="181" spans="1:5" x14ac:dyDescent="0.25">
      <c r="A181" s="87"/>
      <c r="C181" s="63"/>
      <c r="D181" s="63"/>
      <c r="E181" s="63"/>
    </row>
    <row r="182" spans="1:5" x14ac:dyDescent="0.25">
      <c r="A182" s="87"/>
      <c r="C182" s="63"/>
      <c r="D182" s="63"/>
      <c r="E182" s="63"/>
    </row>
    <row r="183" spans="1:5" x14ac:dyDescent="0.25">
      <c r="A183" s="87"/>
      <c r="C183" s="63"/>
      <c r="D183" s="63"/>
      <c r="E183" s="63"/>
    </row>
    <row r="184" spans="1:5" x14ac:dyDescent="0.25">
      <c r="A184" s="87"/>
      <c r="C184" s="63"/>
      <c r="D184" s="63"/>
      <c r="E184" s="63"/>
    </row>
    <row r="185" spans="1:5" x14ac:dyDescent="0.25">
      <c r="A185" s="87"/>
      <c r="C185" s="63"/>
      <c r="D185" s="63"/>
      <c r="E185" s="63"/>
    </row>
    <row r="186" spans="1:5" x14ac:dyDescent="0.25">
      <c r="A186" s="87"/>
      <c r="C186" s="63"/>
      <c r="D186" s="63"/>
      <c r="E186" s="63"/>
    </row>
    <row r="187" spans="1:5" x14ac:dyDescent="0.25">
      <c r="A187" s="87"/>
      <c r="C187" s="63"/>
      <c r="D187" s="63"/>
      <c r="E187" s="63"/>
    </row>
    <row r="188" spans="1:5" x14ac:dyDescent="0.25">
      <c r="A188" s="87"/>
      <c r="C188" s="63"/>
      <c r="D188" s="63"/>
      <c r="E188" s="63"/>
    </row>
    <row r="189" spans="1:5" x14ac:dyDescent="0.25">
      <c r="A189" s="87"/>
      <c r="C189" s="63"/>
      <c r="D189" s="63"/>
      <c r="E189" s="63"/>
    </row>
    <row r="190" spans="1:5" x14ac:dyDescent="0.25">
      <c r="A190" s="87"/>
      <c r="C190" s="63"/>
      <c r="D190" s="63"/>
      <c r="E190" s="63"/>
    </row>
    <row r="191" spans="1:5" x14ac:dyDescent="0.25">
      <c r="A191" s="87"/>
      <c r="C191" s="63"/>
      <c r="D191" s="63"/>
      <c r="E191" s="63"/>
    </row>
    <row r="192" spans="1:5" x14ac:dyDescent="0.25">
      <c r="A192" s="87"/>
      <c r="C192" s="63"/>
      <c r="D192" s="63"/>
      <c r="E192" s="63"/>
    </row>
    <row r="193" spans="1:5" x14ac:dyDescent="0.25">
      <c r="A193" s="87"/>
      <c r="C193" s="63"/>
      <c r="D193" s="63"/>
      <c r="E193" s="63"/>
    </row>
    <row r="194" spans="1:5" x14ac:dyDescent="0.25">
      <c r="A194" s="87"/>
      <c r="C194" s="63"/>
      <c r="D194" s="63"/>
      <c r="E194" s="63"/>
    </row>
  </sheetData>
  <mergeCells count="11">
    <mergeCell ref="A5:A11"/>
    <mergeCell ref="A12:A18"/>
    <mergeCell ref="I3:K3"/>
    <mergeCell ref="L3:N3"/>
    <mergeCell ref="O3:Q3"/>
    <mergeCell ref="R3:T3"/>
    <mergeCell ref="A4:B4"/>
    <mergeCell ref="A2:E2"/>
    <mergeCell ref="A3:B3"/>
    <mergeCell ref="C3:E3"/>
    <mergeCell ref="F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workbookViewId="0">
      <selection sqref="A1:E1"/>
    </sheetView>
  </sheetViews>
  <sheetFormatPr defaultRowHeight="15" x14ac:dyDescent="0.25"/>
  <cols>
    <col min="1" max="1" width="15.28515625" style="30" customWidth="1"/>
    <col min="2" max="5" width="14.28515625" style="30" customWidth="1"/>
    <col min="6" max="6" width="12.140625" style="30" customWidth="1"/>
    <col min="7" max="16384" width="9.140625" style="30"/>
  </cols>
  <sheetData>
    <row r="1" spans="1:6" x14ac:dyDescent="0.25">
      <c r="A1" s="207" t="s">
        <v>2</v>
      </c>
      <c r="B1" s="207"/>
      <c r="C1" s="207"/>
      <c r="D1" s="207"/>
      <c r="E1" s="207"/>
    </row>
    <row r="2" spans="1:6" x14ac:dyDescent="0.25">
      <c r="A2" s="61"/>
    </row>
    <row r="3" spans="1:6" s="62" customFormat="1" ht="60" x14ac:dyDescent="0.25">
      <c r="A3" s="70"/>
      <c r="B3" s="248" t="s">
        <v>129</v>
      </c>
      <c r="C3" s="248" t="s">
        <v>108</v>
      </c>
      <c r="D3" s="248" t="s">
        <v>109</v>
      </c>
      <c r="E3" s="248" t="s">
        <v>110</v>
      </c>
      <c r="F3" s="249" t="s">
        <v>130</v>
      </c>
    </row>
    <row r="4" spans="1:6" x14ac:dyDescent="0.25">
      <c r="A4" s="68" t="s">
        <v>157</v>
      </c>
      <c r="B4" s="64">
        <v>0.20961962587377111</v>
      </c>
      <c r="C4" s="64">
        <v>0.11215776741801638</v>
      </c>
      <c r="D4" s="64">
        <v>6.4748508781766814E-2</v>
      </c>
      <c r="E4" s="64">
        <v>1.0632105648205999E-2</v>
      </c>
      <c r="F4" s="65">
        <v>2.2081244025781922E-2</v>
      </c>
    </row>
    <row r="5" spans="1:6" x14ac:dyDescent="0.25">
      <c r="A5" s="68" t="s">
        <v>158</v>
      </c>
      <c r="B5" s="64">
        <v>0.21240660736975858</v>
      </c>
      <c r="C5" s="64">
        <v>0.1153138500635324</v>
      </c>
      <c r="D5" s="64">
        <v>6.2836086404066072E-2</v>
      </c>
      <c r="E5" s="64">
        <v>1.1445997458703939E-2</v>
      </c>
      <c r="F5" s="65">
        <v>2.2810673443456164E-2</v>
      </c>
    </row>
    <row r="6" spans="1:6" x14ac:dyDescent="0.25">
      <c r="A6" s="68" t="s">
        <v>159</v>
      </c>
      <c r="B6" s="64">
        <v>0.21751465116963944</v>
      </c>
      <c r="C6" s="64">
        <v>0.11775908274352355</v>
      </c>
      <c r="D6" s="64">
        <v>6.3085924078964156E-2</v>
      </c>
      <c r="E6" s="64">
        <v>1.2555340682641431E-2</v>
      </c>
      <c r="F6" s="65">
        <v>2.4114303664510301E-2</v>
      </c>
    </row>
    <row r="7" spans="1:6" x14ac:dyDescent="0.25">
      <c r="A7" s="68" t="s">
        <v>160</v>
      </c>
      <c r="B7" s="64">
        <v>0.21899359705375612</v>
      </c>
      <c r="C7" s="64">
        <v>0.11841254325814685</v>
      </c>
      <c r="D7" s="64">
        <v>6.2281857989859947E-2</v>
      </c>
      <c r="E7" s="64">
        <v>1.453868672956068E-2</v>
      </c>
      <c r="F7" s="65">
        <v>2.3760509076188641E-2</v>
      </c>
    </row>
    <row r="8" spans="1:6" x14ac:dyDescent="0.25">
      <c r="A8" s="68" t="s">
        <v>161</v>
      </c>
      <c r="B8" s="64">
        <v>0.2205075664361032</v>
      </c>
      <c r="C8" s="64">
        <v>0.12139142029383361</v>
      </c>
      <c r="D8" s="64">
        <v>6.0859931468236657E-2</v>
      </c>
      <c r="E8" s="64">
        <v>1.5809366007657127E-2</v>
      </c>
      <c r="F8" s="65">
        <v>2.2446848666375807E-2</v>
      </c>
    </row>
    <row r="9" spans="1:6" x14ac:dyDescent="0.25">
      <c r="A9" s="68" t="s">
        <v>162</v>
      </c>
      <c r="B9" s="64">
        <v>0.21936631334356488</v>
      </c>
      <c r="C9" s="64">
        <v>0.12017766558135755</v>
      </c>
      <c r="D9" s="64">
        <v>6.1183704107440819E-2</v>
      </c>
      <c r="E9" s="64">
        <v>1.6499567310680495E-2</v>
      </c>
      <c r="F9" s="65">
        <v>2.1505376344086023E-2</v>
      </c>
    </row>
    <row r="10" spans="1:6" x14ac:dyDescent="0.25">
      <c r="A10" s="68" t="s">
        <v>163</v>
      </c>
      <c r="B10" s="64">
        <v>0.22007172459986324</v>
      </c>
      <c r="C10" s="64">
        <v>0.11986194642516594</v>
      </c>
      <c r="D10" s="64">
        <v>6.081241365837322E-2</v>
      </c>
      <c r="E10" s="64">
        <v>1.7703231328114463E-2</v>
      </c>
      <c r="F10" s="65">
        <v>2.1694133188209629E-2</v>
      </c>
    </row>
    <row r="11" spans="1:6" x14ac:dyDescent="0.25">
      <c r="A11" s="68" t="s">
        <v>164</v>
      </c>
      <c r="B11" s="64">
        <v>0.21675093128623868</v>
      </c>
      <c r="C11" s="64">
        <v>0.11681927841724339</v>
      </c>
      <c r="D11" s="64">
        <v>6.0104738583539659E-2</v>
      </c>
      <c r="E11" s="64">
        <v>1.8431093870937078E-2</v>
      </c>
      <c r="F11" s="65">
        <v>2.1395820414518561E-2</v>
      </c>
    </row>
    <row r="12" spans="1:6" x14ac:dyDescent="0.25">
      <c r="A12" s="68" t="s">
        <v>165</v>
      </c>
      <c r="B12" s="64">
        <v>0.21604399287364837</v>
      </c>
      <c r="C12" s="64">
        <v>0.11525638990315923</v>
      </c>
      <c r="D12" s="64">
        <v>5.9599407313330161E-2</v>
      </c>
      <c r="E12" s="64">
        <v>1.9319645093577465E-2</v>
      </c>
      <c r="F12" s="65">
        <v>2.1868550563581522E-2</v>
      </c>
    </row>
    <row r="13" spans="1:6" x14ac:dyDescent="0.25">
      <c r="A13" s="68" t="s">
        <v>166</v>
      </c>
      <c r="B13" s="64">
        <v>0.21615274479675933</v>
      </c>
      <c r="C13" s="64">
        <v>0.11411335382036597</v>
      </c>
      <c r="D13" s="64">
        <v>5.9322181868976115E-2</v>
      </c>
      <c r="E13" s="64">
        <v>1.990064953205755E-2</v>
      </c>
      <c r="F13" s="65">
        <v>2.2816559575359687E-2</v>
      </c>
    </row>
    <row r="14" spans="1:6" x14ac:dyDescent="0.25">
      <c r="A14" s="68" t="s">
        <v>144</v>
      </c>
      <c r="B14" s="64">
        <v>0.21517405405405404</v>
      </c>
      <c r="C14" s="64">
        <v>0.11236756756756756</v>
      </c>
      <c r="D14" s="64">
        <v>5.9351351351351354E-2</v>
      </c>
      <c r="E14" s="64">
        <v>2.0311351351351353E-2</v>
      </c>
      <c r="F14" s="65">
        <v>2.3143783783783786E-2</v>
      </c>
    </row>
    <row r="15" spans="1:6" x14ac:dyDescent="0.25">
      <c r="A15" s="68" t="s">
        <v>145</v>
      </c>
      <c r="B15" s="64">
        <v>0.21313668898142629</v>
      </c>
      <c r="C15" s="64">
        <v>0.11170388414051008</v>
      </c>
      <c r="D15" s="64">
        <v>5.8079844239832916E-2</v>
      </c>
      <c r="E15" s="64">
        <v>2.0555024251755091E-2</v>
      </c>
      <c r="F15" s="65">
        <v>2.27979363493282E-2</v>
      </c>
    </row>
    <row r="16" spans="1:6" x14ac:dyDescent="0.25">
      <c r="A16" s="68" t="s">
        <v>146</v>
      </c>
      <c r="B16" s="64">
        <v>0.21103489312487692</v>
      </c>
      <c r="C16" s="64">
        <v>0.10959885686988514</v>
      </c>
      <c r="D16" s="64">
        <v>5.653214215376106E-2</v>
      </c>
      <c r="E16" s="64">
        <v>2.1454641451875815E-2</v>
      </c>
      <c r="F16" s="65">
        <v>2.3449252649354893E-2</v>
      </c>
    </row>
    <row r="17" spans="1:6" x14ac:dyDescent="0.25">
      <c r="A17" s="68" t="s">
        <v>147</v>
      </c>
      <c r="B17" s="64">
        <v>0.20894668970047933</v>
      </c>
      <c r="C17" s="64">
        <v>0.10548512940298628</v>
      </c>
      <c r="D17" s="64">
        <v>5.4543095128024202E-2</v>
      </c>
      <c r="E17" s="64">
        <v>2.5341249178812135E-2</v>
      </c>
      <c r="F17" s="65">
        <v>2.3577215990656708E-2</v>
      </c>
    </row>
    <row r="18" spans="1:6" x14ac:dyDescent="0.25">
      <c r="A18" s="68" t="s">
        <v>148</v>
      </c>
      <c r="B18" s="64">
        <v>0.20890102074467873</v>
      </c>
      <c r="C18" s="64">
        <v>0.1028373443950429</v>
      </c>
      <c r="D18" s="64">
        <v>5.3659621978790442E-2</v>
      </c>
      <c r="E18" s="64">
        <v>2.62516936256104E-2</v>
      </c>
      <c r="F18" s="65">
        <v>2.6152360745235002E-2</v>
      </c>
    </row>
    <row r="19" spans="1:6" x14ac:dyDescent="0.25">
      <c r="A19" s="68" t="s">
        <v>149</v>
      </c>
      <c r="B19" s="64">
        <v>0.20388474450538013</v>
      </c>
      <c r="C19" s="64">
        <v>9.8246490520905477E-2</v>
      </c>
      <c r="D19" s="64">
        <v>5.1522824387899159E-2</v>
      </c>
      <c r="E19" s="64">
        <v>2.7708704719298444E-2</v>
      </c>
      <c r="F19" s="65">
        <v>2.6406724877277046E-2</v>
      </c>
    </row>
    <row r="20" spans="1:6" x14ac:dyDescent="0.25">
      <c r="A20" s="68" t="s">
        <v>150</v>
      </c>
      <c r="B20" s="64">
        <v>0.20560894853275122</v>
      </c>
      <c r="C20" s="64">
        <v>9.7433230291398679E-2</v>
      </c>
      <c r="D20" s="64">
        <v>5.1287780007911274E-2</v>
      </c>
      <c r="E20" s="64">
        <v>2.9963959740392926E-2</v>
      </c>
      <c r="F20" s="65">
        <v>2.6923978493048333E-2</v>
      </c>
    </row>
    <row r="21" spans="1:6" x14ac:dyDescent="0.25">
      <c r="A21" s="68" t="s">
        <v>151</v>
      </c>
      <c r="B21" s="64">
        <v>0.20562511820098986</v>
      </c>
      <c r="C21" s="64">
        <v>9.6812409230560614E-2</v>
      </c>
      <c r="D21" s="64">
        <v>5.0898684356076689E-2</v>
      </c>
      <c r="E21" s="64">
        <v>3.1437002886780405E-2</v>
      </c>
      <c r="F21" s="65">
        <v>2.6477021727572141E-2</v>
      </c>
    </row>
    <row r="22" spans="1:6" x14ac:dyDescent="0.25">
      <c r="A22" s="68" t="s">
        <v>152</v>
      </c>
      <c r="B22" s="64">
        <v>0.2065784167616376</v>
      </c>
      <c r="C22" s="64">
        <v>9.7080739896554746E-2</v>
      </c>
      <c r="D22" s="64">
        <v>4.7889892171473658E-2</v>
      </c>
      <c r="E22" s="64">
        <v>3.2741299202244237E-2</v>
      </c>
      <c r="F22" s="65">
        <v>2.8866485491364953E-2</v>
      </c>
    </row>
    <row r="23" spans="1:6" x14ac:dyDescent="0.25">
      <c r="A23" s="68" t="s">
        <v>153</v>
      </c>
      <c r="B23" s="64">
        <v>0.20738438492042657</v>
      </c>
      <c r="C23" s="64">
        <v>9.9404643153396269E-2</v>
      </c>
      <c r="D23" s="64">
        <v>4.938556793403124E-2</v>
      </c>
      <c r="E23" s="64">
        <v>3.4832400572606587E-2</v>
      </c>
      <c r="F23" s="65">
        <v>2.3761773260392496E-2</v>
      </c>
    </row>
    <row r="24" spans="1:6" x14ac:dyDescent="0.25">
      <c r="A24" s="69">
        <v>2019</v>
      </c>
      <c r="B24" s="66">
        <v>0.21</v>
      </c>
      <c r="C24" s="66">
        <v>0.1</v>
      </c>
      <c r="D24" s="66">
        <v>0.05</v>
      </c>
      <c r="E24" s="66">
        <v>0.03</v>
      </c>
      <c r="F24" s="67">
        <v>0.03</v>
      </c>
    </row>
    <row r="25" spans="1:6" x14ac:dyDescent="0.25">
      <c r="A25" s="30" t="s">
        <v>15</v>
      </c>
      <c r="C25" s="63"/>
      <c r="D25" s="63"/>
      <c r="E25" s="63"/>
    </row>
    <row r="26" spans="1:6" x14ac:dyDescent="0.25">
      <c r="C26" s="63"/>
      <c r="D26" s="63"/>
      <c r="E26" s="63"/>
    </row>
    <row r="27" spans="1:6" x14ac:dyDescent="0.25">
      <c r="A27" s="247" t="s">
        <v>213</v>
      </c>
      <c r="B27" s="247"/>
      <c r="C27" s="247"/>
      <c r="D27" s="63"/>
      <c r="E27" s="63"/>
    </row>
    <row r="28" spans="1:6" x14ac:dyDescent="0.25">
      <c r="A28" s="70"/>
      <c r="B28" s="77" t="s">
        <v>167</v>
      </c>
      <c r="C28" s="78" t="s">
        <v>168</v>
      </c>
      <c r="D28" s="63"/>
      <c r="E28" s="63"/>
    </row>
    <row r="29" spans="1:6" x14ac:dyDescent="0.25">
      <c r="A29" s="75" t="s">
        <v>16</v>
      </c>
      <c r="B29" s="71">
        <v>0.26</v>
      </c>
      <c r="C29" s="72">
        <v>0.28999999999999998</v>
      </c>
      <c r="D29" s="63"/>
      <c r="E29" s="63"/>
    </row>
    <row r="30" spans="1:6" x14ac:dyDescent="0.25">
      <c r="A30" s="75" t="s">
        <v>17</v>
      </c>
      <c r="B30" s="71">
        <v>0.16</v>
      </c>
      <c r="C30" s="72">
        <v>0.12</v>
      </c>
      <c r="D30" s="63"/>
      <c r="E30" s="63"/>
    </row>
    <row r="31" spans="1:6" x14ac:dyDescent="0.25">
      <c r="A31" s="75" t="s">
        <v>18</v>
      </c>
      <c r="B31" s="71">
        <v>0.12</v>
      </c>
      <c r="C31" s="72">
        <v>0.11</v>
      </c>
      <c r="D31" s="63"/>
      <c r="E31" s="63"/>
    </row>
    <row r="32" spans="1:6" x14ac:dyDescent="0.25">
      <c r="A32" s="75" t="s">
        <v>131</v>
      </c>
      <c r="B32" s="71">
        <v>0.11</v>
      </c>
      <c r="C32" s="72">
        <v>0.1</v>
      </c>
      <c r="D32" s="63"/>
      <c r="E32" s="63"/>
    </row>
    <row r="33" spans="1:5" x14ac:dyDescent="0.25">
      <c r="A33" s="75" t="s">
        <v>19</v>
      </c>
      <c r="B33" s="71">
        <v>0.11</v>
      </c>
      <c r="C33" s="72">
        <v>0.1</v>
      </c>
      <c r="D33" s="63"/>
      <c r="E33" s="63"/>
    </row>
    <row r="34" spans="1:5" x14ac:dyDescent="0.25">
      <c r="A34" s="75" t="s">
        <v>20</v>
      </c>
      <c r="B34" s="71">
        <v>0.1</v>
      </c>
      <c r="C34" s="72">
        <v>0.09</v>
      </c>
      <c r="D34" s="63"/>
      <c r="E34" s="63"/>
    </row>
    <row r="35" spans="1:5" x14ac:dyDescent="0.25">
      <c r="A35" s="75" t="s">
        <v>21</v>
      </c>
      <c r="B35" s="71">
        <v>0.09</v>
      </c>
      <c r="C35" s="72">
        <v>0.08</v>
      </c>
      <c r="D35" s="63"/>
      <c r="E35" s="63"/>
    </row>
    <row r="36" spans="1:5" x14ac:dyDescent="0.25">
      <c r="A36" s="75" t="s">
        <v>22</v>
      </c>
      <c r="B36" s="71">
        <v>0.1</v>
      </c>
      <c r="C36" s="72">
        <v>0.09</v>
      </c>
      <c r="D36" s="63"/>
      <c r="E36" s="63"/>
    </row>
    <row r="37" spans="1:5" x14ac:dyDescent="0.25">
      <c r="A37" s="75" t="s">
        <v>23</v>
      </c>
      <c r="B37" s="71">
        <v>7.0000000000000007E-2</v>
      </c>
      <c r="C37" s="72">
        <v>0.08</v>
      </c>
      <c r="D37" s="63"/>
      <c r="E37" s="63"/>
    </row>
    <row r="38" spans="1:5" x14ac:dyDescent="0.25">
      <c r="A38" s="75" t="s">
        <v>24</v>
      </c>
      <c r="B38" s="71">
        <v>0.05</v>
      </c>
      <c r="C38" s="72">
        <v>0.08</v>
      </c>
      <c r="D38" s="63"/>
      <c r="E38" s="63"/>
    </row>
    <row r="39" spans="1:5" x14ac:dyDescent="0.25">
      <c r="A39" s="75" t="s">
        <v>25</v>
      </c>
      <c r="B39" s="71">
        <v>0.11</v>
      </c>
      <c r="C39" s="72">
        <v>0.1</v>
      </c>
      <c r="D39" s="63"/>
      <c r="E39" s="63"/>
    </row>
    <row r="40" spans="1:5" x14ac:dyDescent="0.25">
      <c r="A40" s="76"/>
      <c r="B40" s="73">
        <v>26250</v>
      </c>
      <c r="C40" s="74">
        <v>28605</v>
      </c>
      <c r="D40" s="63"/>
      <c r="E40" s="63"/>
    </row>
    <row r="41" spans="1:5" x14ac:dyDescent="0.25">
      <c r="A41" s="30" t="s">
        <v>26</v>
      </c>
      <c r="C41" s="63"/>
      <c r="D41" s="63"/>
      <c r="E41" s="63"/>
    </row>
    <row r="42" spans="1:5" x14ac:dyDescent="0.25">
      <c r="C42" s="63"/>
      <c r="D42" s="63"/>
      <c r="E42" s="63"/>
    </row>
    <row r="43" spans="1:5" x14ac:dyDescent="0.25">
      <c r="C43" s="63"/>
      <c r="D43" s="63"/>
      <c r="E43" s="63"/>
    </row>
    <row r="44" spans="1:5" x14ac:dyDescent="0.25">
      <c r="C44" s="63"/>
      <c r="D44" s="63"/>
      <c r="E44" s="63"/>
    </row>
    <row r="45" spans="1:5" x14ac:dyDescent="0.25">
      <c r="C45" s="63"/>
      <c r="D45" s="63"/>
      <c r="E45" s="63"/>
    </row>
    <row r="46" spans="1:5" x14ac:dyDescent="0.25">
      <c r="C46" s="63"/>
      <c r="D46" s="63"/>
      <c r="E46" s="63"/>
    </row>
    <row r="47" spans="1:5" x14ac:dyDescent="0.25">
      <c r="C47" s="63"/>
      <c r="D47" s="63"/>
      <c r="E47" s="63"/>
    </row>
    <row r="48" spans="1:5" x14ac:dyDescent="0.25">
      <c r="C48" s="63"/>
      <c r="D48" s="63"/>
      <c r="E48" s="63"/>
    </row>
    <row r="49" spans="3:5" x14ac:dyDescent="0.25">
      <c r="C49" s="63"/>
      <c r="D49" s="63"/>
      <c r="E49" s="63"/>
    </row>
    <row r="50" spans="3:5" x14ac:dyDescent="0.25">
      <c r="C50" s="63"/>
      <c r="D50" s="63"/>
      <c r="E50" s="63"/>
    </row>
    <row r="51" spans="3:5" x14ac:dyDescent="0.25">
      <c r="C51" s="63"/>
      <c r="D51" s="63"/>
      <c r="E51" s="63"/>
    </row>
    <row r="52" spans="3:5" x14ac:dyDescent="0.25">
      <c r="C52" s="63"/>
      <c r="D52" s="63"/>
      <c r="E52" s="63"/>
    </row>
    <row r="53" spans="3:5" x14ac:dyDescent="0.25">
      <c r="C53" s="63"/>
      <c r="D53" s="63"/>
      <c r="E53" s="63"/>
    </row>
    <row r="54" spans="3:5" x14ac:dyDescent="0.25">
      <c r="C54" s="63"/>
      <c r="D54" s="63"/>
      <c r="E54" s="63"/>
    </row>
    <row r="55" spans="3:5" x14ac:dyDescent="0.25">
      <c r="C55" s="63"/>
      <c r="D55" s="63"/>
      <c r="E55" s="63"/>
    </row>
    <row r="56" spans="3:5" x14ac:dyDescent="0.25">
      <c r="C56" s="63"/>
      <c r="D56" s="63"/>
      <c r="E56" s="63"/>
    </row>
    <row r="57" spans="3:5" x14ac:dyDescent="0.25">
      <c r="C57" s="63"/>
      <c r="D57" s="63"/>
      <c r="E57" s="63"/>
    </row>
    <row r="58" spans="3:5" x14ac:dyDescent="0.25">
      <c r="C58" s="63"/>
      <c r="D58" s="63"/>
      <c r="E58" s="63"/>
    </row>
    <row r="59" spans="3:5" x14ac:dyDescent="0.25">
      <c r="C59" s="63"/>
      <c r="D59" s="63"/>
      <c r="E59" s="63"/>
    </row>
    <row r="60" spans="3:5" x14ac:dyDescent="0.25">
      <c r="C60" s="63"/>
      <c r="D60" s="63"/>
      <c r="E60" s="63"/>
    </row>
    <row r="61" spans="3:5" x14ac:dyDescent="0.25">
      <c r="C61" s="63"/>
      <c r="D61" s="63"/>
      <c r="E61" s="63"/>
    </row>
    <row r="62" spans="3:5" x14ac:dyDescent="0.25">
      <c r="C62" s="63"/>
      <c r="D62" s="63"/>
      <c r="E62" s="63"/>
    </row>
    <row r="63" spans="3:5" x14ac:dyDescent="0.25">
      <c r="C63" s="63"/>
      <c r="D63" s="63"/>
      <c r="E63" s="63"/>
    </row>
    <row r="64" spans="3:5" x14ac:dyDescent="0.25">
      <c r="C64" s="63"/>
      <c r="D64" s="63"/>
      <c r="E64" s="63"/>
    </row>
    <row r="65" spans="3:5" x14ac:dyDescent="0.25">
      <c r="C65" s="63"/>
      <c r="D65" s="63"/>
      <c r="E65" s="63"/>
    </row>
    <row r="66" spans="3:5" x14ac:dyDescent="0.25">
      <c r="C66" s="63"/>
      <c r="D66" s="63"/>
      <c r="E66" s="63"/>
    </row>
    <row r="67" spans="3:5" x14ac:dyDescent="0.25">
      <c r="C67" s="63"/>
      <c r="D67" s="63"/>
      <c r="E67" s="63"/>
    </row>
    <row r="68" spans="3:5" x14ac:dyDescent="0.25">
      <c r="C68" s="63"/>
      <c r="D68" s="63"/>
      <c r="E68" s="63"/>
    </row>
    <row r="69" spans="3:5" x14ac:dyDescent="0.25">
      <c r="C69" s="63"/>
      <c r="D69" s="63"/>
      <c r="E69" s="63"/>
    </row>
    <row r="70" spans="3:5" x14ac:dyDescent="0.25">
      <c r="C70" s="63"/>
      <c r="D70" s="63"/>
      <c r="E70" s="63"/>
    </row>
    <row r="71" spans="3:5" x14ac:dyDescent="0.25">
      <c r="C71" s="63"/>
      <c r="D71" s="63"/>
      <c r="E71" s="63"/>
    </row>
    <row r="72" spans="3:5" x14ac:dyDescent="0.25">
      <c r="C72" s="63"/>
      <c r="D72" s="63"/>
      <c r="E72" s="63"/>
    </row>
    <row r="73" spans="3:5" x14ac:dyDescent="0.25">
      <c r="C73" s="63"/>
      <c r="D73" s="63"/>
      <c r="E73" s="63"/>
    </row>
    <row r="74" spans="3:5" x14ac:dyDescent="0.25">
      <c r="C74" s="63"/>
      <c r="D74" s="63"/>
      <c r="E74" s="63"/>
    </row>
    <row r="75" spans="3:5" x14ac:dyDescent="0.25">
      <c r="C75" s="63"/>
      <c r="D75" s="63"/>
      <c r="E75" s="63"/>
    </row>
    <row r="76" spans="3:5" x14ac:dyDescent="0.25">
      <c r="C76" s="63"/>
      <c r="D76" s="63"/>
      <c r="E76" s="63"/>
    </row>
    <row r="77" spans="3:5" x14ac:dyDescent="0.25">
      <c r="C77" s="63"/>
      <c r="D77" s="63"/>
      <c r="E77" s="63"/>
    </row>
    <row r="78" spans="3:5" x14ac:dyDescent="0.25">
      <c r="C78" s="63"/>
      <c r="D78" s="63"/>
      <c r="E78" s="63"/>
    </row>
    <row r="79" spans="3:5" x14ac:dyDescent="0.25">
      <c r="C79" s="63"/>
      <c r="D79" s="63"/>
      <c r="E79" s="63"/>
    </row>
    <row r="80" spans="3:5" x14ac:dyDescent="0.25">
      <c r="C80" s="63"/>
      <c r="D80" s="63"/>
      <c r="E80" s="63"/>
    </row>
    <row r="81" spans="3:5" x14ac:dyDescent="0.25">
      <c r="C81" s="63"/>
      <c r="D81" s="63"/>
      <c r="E81" s="63"/>
    </row>
    <row r="82" spans="3:5" x14ac:dyDescent="0.25">
      <c r="C82" s="63"/>
      <c r="D82" s="63"/>
      <c r="E82" s="63"/>
    </row>
    <row r="83" spans="3:5" x14ac:dyDescent="0.25">
      <c r="C83" s="63"/>
      <c r="D83" s="63"/>
      <c r="E83" s="63"/>
    </row>
    <row r="84" spans="3:5" x14ac:dyDescent="0.25">
      <c r="C84" s="63"/>
      <c r="D84" s="63"/>
      <c r="E84" s="63"/>
    </row>
    <row r="85" spans="3:5" x14ac:dyDescent="0.25">
      <c r="C85" s="63"/>
      <c r="D85" s="63"/>
      <c r="E85" s="63"/>
    </row>
    <row r="86" spans="3:5" x14ac:dyDescent="0.25">
      <c r="C86" s="63"/>
      <c r="D86" s="63"/>
      <c r="E86" s="63"/>
    </row>
    <row r="87" spans="3:5" x14ac:dyDescent="0.25">
      <c r="C87" s="63"/>
      <c r="D87" s="63"/>
      <c r="E87" s="63"/>
    </row>
    <row r="88" spans="3:5" x14ac:dyDescent="0.25">
      <c r="C88" s="63"/>
      <c r="D88" s="63"/>
      <c r="E88" s="63"/>
    </row>
    <row r="89" spans="3:5" x14ac:dyDescent="0.25">
      <c r="C89" s="63"/>
      <c r="D89" s="63"/>
      <c r="E89" s="63"/>
    </row>
    <row r="90" spans="3:5" x14ac:dyDescent="0.25">
      <c r="C90" s="63"/>
      <c r="D90" s="63"/>
      <c r="E90" s="63"/>
    </row>
    <row r="91" spans="3:5" x14ac:dyDescent="0.25">
      <c r="C91" s="63"/>
      <c r="D91" s="63"/>
      <c r="E91" s="63"/>
    </row>
    <row r="92" spans="3:5" x14ac:dyDescent="0.25">
      <c r="C92" s="63"/>
      <c r="D92" s="63"/>
      <c r="E92" s="63"/>
    </row>
    <row r="93" spans="3:5" x14ac:dyDescent="0.25">
      <c r="C93" s="63"/>
      <c r="D93" s="63"/>
      <c r="E93" s="63"/>
    </row>
    <row r="94" spans="3:5" x14ac:dyDescent="0.25">
      <c r="C94" s="63"/>
      <c r="D94" s="63"/>
      <c r="E94" s="63"/>
    </row>
    <row r="95" spans="3:5" x14ac:dyDescent="0.25">
      <c r="C95" s="63"/>
      <c r="D95" s="63"/>
      <c r="E95" s="63"/>
    </row>
    <row r="96" spans="3:5" x14ac:dyDescent="0.25">
      <c r="C96" s="63"/>
      <c r="D96" s="63"/>
      <c r="E96" s="63"/>
    </row>
    <row r="97" spans="3:5" x14ac:dyDescent="0.25">
      <c r="C97" s="63"/>
      <c r="D97" s="63"/>
      <c r="E97" s="63"/>
    </row>
    <row r="98" spans="3:5" x14ac:dyDescent="0.25">
      <c r="C98" s="63"/>
      <c r="D98" s="63"/>
      <c r="E98" s="63"/>
    </row>
    <row r="99" spans="3:5" x14ac:dyDescent="0.25">
      <c r="C99" s="63"/>
      <c r="D99" s="63"/>
      <c r="E99" s="63"/>
    </row>
    <row r="100" spans="3:5" x14ac:dyDescent="0.25">
      <c r="C100" s="63"/>
      <c r="D100" s="63"/>
      <c r="E100" s="63"/>
    </row>
    <row r="101" spans="3:5" x14ac:dyDescent="0.25">
      <c r="C101" s="63"/>
      <c r="D101" s="63"/>
      <c r="E101" s="63"/>
    </row>
    <row r="102" spans="3:5" x14ac:dyDescent="0.25">
      <c r="C102" s="63"/>
      <c r="D102" s="63"/>
      <c r="E102" s="63"/>
    </row>
    <row r="103" spans="3:5" x14ac:dyDescent="0.25">
      <c r="C103" s="63"/>
      <c r="D103" s="63"/>
      <c r="E103" s="63"/>
    </row>
    <row r="104" spans="3:5" x14ac:dyDescent="0.25">
      <c r="C104" s="63"/>
      <c r="D104" s="63"/>
      <c r="E104" s="63"/>
    </row>
    <row r="105" spans="3:5" x14ac:dyDescent="0.25">
      <c r="C105" s="63"/>
      <c r="D105" s="63"/>
      <c r="E105" s="63"/>
    </row>
    <row r="106" spans="3:5" x14ac:dyDescent="0.25">
      <c r="C106" s="63"/>
      <c r="D106" s="63"/>
      <c r="E106" s="63"/>
    </row>
    <row r="107" spans="3:5" x14ac:dyDescent="0.25">
      <c r="C107" s="63"/>
      <c r="D107" s="63"/>
      <c r="E107" s="63"/>
    </row>
    <row r="108" spans="3:5" x14ac:dyDescent="0.25">
      <c r="C108" s="63"/>
      <c r="D108" s="63"/>
      <c r="E108" s="63"/>
    </row>
    <row r="109" spans="3:5" x14ac:dyDescent="0.25">
      <c r="C109" s="63"/>
      <c r="D109" s="63"/>
      <c r="E109" s="63"/>
    </row>
    <row r="110" spans="3:5" x14ac:dyDescent="0.25">
      <c r="C110" s="63"/>
      <c r="D110" s="63"/>
      <c r="E110" s="63"/>
    </row>
    <row r="111" spans="3:5" x14ac:dyDescent="0.25">
      <c r="C111" s="63"/>
      <c r="D111" s="63"/>
      <c r="E111" s="63"/>
    </row>
    <row r="112" spans="3:5" x14ac:dyDescent="0.25">
      <c r="C112" s="63"/>
      <c r="D112" s="63"/>
      <c r="E112" s="63"/>
    </row>
    <row r="113" spans="3:5" x14ac:dyDescent="0.25">
      <c r="C113" s="63"/>
      <c r="D113" s="63"/>
      <c r="E113" s="63"/>
    </row>
    <row r="114" spans="3:5" x14ac:dyDescent="0.25">
      <c r="C114" s="63"/>
      <c r="D114" s="63"/>
      <c r="E114" s="63"/>
    </row>
    <row r="115" spans="3:5" x14ac:dyDescent="0.25">
      <c r="C115" s="63"/>
      <c r="D115" s="63"/>
      <c r="E115" s="63"/>
    </row>
    <row r="116" spans="3:5" x14ac:dyDescent="0.25">
      <c r="C116" s="63"/>
      <c r="D116" s="63"/>
      <c r="E116" s="63"/>
    </row>
    <row r="117" spans="3:5" x14ac:dyDescent="0.25">
      <c r="C117" s="63"/>
      <c r="D117" s="63"/>
      <c r="E117" s="63"/>
    </row>
    <row r="118" spans="3:5" x14ac:dyDescent="0.25">
      <c r="C118" s="63"/>
      <c r="D118" s="63"/>
      <c r="E118" s="63"/>
    </row>
    <row r="119" spans="3:5" x14ac:dyDescent="0.25">
      <c r="C119" s="63"/>
      <c r="D119" s="63"/>
      <c r="E119" s="63"/>
    </row>
    <row r="120" spans="3:5" x14ac:dyDescent="0.25">
      <c r="C120" s="63"/>
      <c r="D120" s="63"/>
      <c r="E120" s="63"/>
    </row>
    <row r="121" spans="3:5" x14ac:dyDescent="0.25">
      <c r="C121" s="63"/>
      <c r="D121" s="63"/>
      <c r="E121" s="63"/>
    </row>
    <row r="122" spans="3:5" x14ac:dyDescent="0.25">
      <c r="C122" s="63"/>
      <c r="D122" s="63"/>
      <c r="E122" s="63"/>
    </row>
    <row r="123" spans="3:5" x14ac:dyDescent="0.25">
      <c r="C123" s="63"/>
      <c r="D123" s="63"/>
      <c r="E123" s="63"/>
    </row>
    <row r="124" spans="3:5" x14ac:dyDescent="0.25">
      <c r="C124" s="63"/>
      <c r="D124" s="63"/>
      <c r="E124" s="63"/>
    </row>
    <row r="125" spans="3:5" x14ac:dyDescent="0.25">
      <c r="C125" s="63"/>
      <c r="D125" s="63"/>
      <c r="E125" s="63"/>
    </row>
    <row r="126" spans="3:5" x14ac:dyDescent="0.25">
      <c r="C126" s="63"/>
      <c r="D126" s="63"/>
      <c r="E126" s="63"/>
    </row>
    <row r="127" spans="3:5" x14ac:dyDescent="0.25">
      <c r="C127" s="63"/>
      <c r="D127" s="63"/>
      <c r="E127" s="63"/>
    </row>
    <row r="128" spans="3:5" x14ac:dyDescent="0.25">
      <c r="C128" s="63"/>
      <c r="D128" s="63"/>
      <c r="E128" s="63"/>
    </row>
    <row r="129" spans="3:5" x14ac:dyDescent="0.25">
      <c r="C129" s="63"/>
      <c r="D129" s="63"/>
      <c r="E129" s="63"/>
    </row>
    <row r="130" spans="3:5" x14ac:dyDescent="0.25">
      <c r="C130" s="63"/>
      <c r="D130" s="63"/>
      <c r="E130" s="63"/>
    </row>
    <row r="131" spans="3:5" x14ac:dyDescent="0.25">
      <c r="C131" s="63"/>
      <c r="D131" s="63"/>
      <c r="E131" s="63"/>
    </row>
    <row r="132" spans="3:5" x14ac:dyDescent="0.25">
      <c r="C132" s="63"/>
      <c r="D132" s="63"/>
      <c r="E132" s="63"/>
    </row>
    <row r="133" spans="3:5" x14ac:dyDescent="0.25">
      <c r="C133" s="63"/>
      <c r="D133" s="63"/>
      <c r="E133" s="63"/>
    </row>
    <row r="134" spans="3:5" x14ac:dyDescent="0.25">
      <c r="C134" s="63"/>
      <c r="D134" s="63"/>
      <c r="E134" s="63"/>
    </row>
    <row r="135" spans="3:5" x14ac:dyDescent="0.25">
      <c r="C135" s="63"/>
      <c r="D135" s="63"/>
      <c r="E135" s="63"/>
    </row>
    <row r="136" spans="3:5" x14ac:dyDescent="0.25">
      <c r="C136" s="63"/>
      <c r="D136" s="63"/>
      <c r="E136" s="63"/>
    </row>
    <row r="137" spans="3:5" x14ac:dyDescent="0.25">
      <c r="C137" s="63"/>
      <c r="D137" s="63"/>
      <c r="E137" s="63"/>
    </row>
    <row r="138" spans="3:5" x14ac:dyDescent="0.25">
      <c r="C138" s="63"/>
      <c r="D138" s="63"/>
      <c r="E138" s="63"/>
    </row>
    <row r="139" spans="3:5" x14ac:dyDescent="0.25">
      <c r="C139" s="63"/>
      <c r="D139" s="63"/>
      <c r="E139" s="63"/>
    </row>
    <row r="140" spans="3:5" x14ac:dyDescent="0.25">
      <c r="C140" s="63"/>
      <c r="D140" s="63"/>
      <c r="E140" s="63"/>
    </row>
    <row r="141" spans="3:5" x14ac:dyDescent="0.25">
      <c r="C141" s="63"/>
      <c r="D141" s="63"/>
      <c r="E141" s="63"/>
    </row>
    <row r="142" spans="3:5" x14ac:dyDescent="0.25">
      <c r="C142" s="63"/>
      <c r="D142" s="63"/>
      <c r="E142" s="63"/>
    </row>
    <row r="143" spans="3:5" x14ac:dyDescent="0.25">
      <c r="C143" s="63"/>
      <c r="D143" s="63"/>
      <c r="E143" s="63"/>
    </row>
    <row r="144" spans="3:5" x14ac:dyDescent="0.25">
      <c r="C144" s="63"/>
      <c r="D144" s="63"/>
      <c r="E144" s="63"/>
    </row>
    <row r="145" spans="3:5" x14ac:dyDescent="0.25">
      <c r="C145" s="63"/>
      <c r="D145" s="63"/>
      <c r="E145" s="63"/>
    </row>
    <row r="146" spans="3:5" x14ac:dyDescent="0.25">
      <c r="C146" s="63"/>
      <c r="D146" s="63"/>
      <c r="E146" s="63"/>
    </row>
    <row r="147" spans="3:5" x14ac:dyDescent="0.25">
      <c r="C147" s="63"/>
      <c r="D147" s="63"/>
      <c r="E147" s="63"/>
    </row>
    <row r="148" spans="3:5" x14ac:dyDescent="0.25">
      <c r="C148" s="63"/>
      <c r="D148" s="63"/>
      <c r="E148" s="63"/>
    </row>
    <row r="149" spans="3:5" x14ac:dyDescent="0.25">
      <c r="C149" s="63"/>
      <c r="D149" s="63"/>
      <c r="E149" s="63"/>
    </row>
    <row r="150" spans="3:5" x14ac:dyDescent="0.25">
      <c r="C150" s="63"/>
      <c r="D150" s="63"/>
      <c r="E150" s="63"/>
    </row>
    <row r="151" spans="3:5" x14ac:dyDescent="0.25">
      <c r="C151" s="63"/>
      <c r="D151" s="63"/>
      <c r="E151" s="63"/>
    </row>
    <row r="152" spans="3:5" x14ac:dyDescent="0.25">
      <c r="C152" s="63"/>
      <c r="D152" s="63"/>
      <c r="E152" s="63"/>
    </row>
    <row r="153" spans="3:5" x14ac:dyDescent="0.25">
      <c r="C153" s="63"/>
      <c r="D153" s="63"/>
      <c r="E153" s="63"/>
    </row>
    <row r="154" spans="3:5" x14ac:dyDescent="0.25">
      <c r="C154" s="63"/>
      <c r="D154" s="63"/>
      <c r="E154" s="63"/>
    </row>
    <row r="155" spans="3:5" x14ac:dyDescent="0.25">
      <c r="C155" s="63"/>
      <c r="D155" s="63"/>
      <c r="E155" s="63"/>
    </row>
    <row r="156" spans="3:5" x14ac:dyDescent="0.25">
      <c r="C156" s="63"/>
      <c r="D156" s="63"/>
      <c r="E156" s="63"/>
    </row>
    <row r="157" spans="3:5" x14ac:dyDescent="0.25">
      <c r="C157" s="63"/>
      <c r="D157" s="63"/>
      <c r="E157" s="63"/>
    </row>
    <row r="158" spans="3:5" x14ac:dyDescent="0.25">
      <c r="C158" s="63"/>
      <c r="D158" s="63"/>
      <c r="E158" s="63"/>
    </row>
    <row r="159" spans="3:5" x14ac:dyDescent="0.25">
      <c r="C159" s="63"/>
      <c r="D159" s="63"/>
      <c r="E159" s="63"/>
    </row>
    <row r="160" spans="3:5" x14ac:dyDescent="0.25">
      <c r="C160" s="63"/>
      <c r="D160" s="63"/>
      <c r="E160" s="63"/>
    </row>
    <row r="161" spans="3:5" x14ac:dyDescent="0.25">
      <c r="C161" s="63"/>
      <c r="D161" s="63"/>
      <c r="E161" s="63"/>
    </row>
    <row r="162" spans="3:5" x14ac:dyDescent="0.25">
      <c r="C162" s="63"/>
      <c r="D162" s="63"/>
      <c r="E162" s="63"/>
    </row>
    <row r="163" spans="3:5" x14ac:dyDescent="0.25">
      <c r="C163" s="63"/>
      <c r="D163" s="63"/>
      <c r="E163" s="63"/>
    </row>
    <row r="164" spans="3:5" x14ac:dyDescent="0.25">
      <c r="C164" s="63"/>
      <c r="D164" s="63"/>
      <c r="E164" s="63"/>
    </row>
    <row r="165" spans="3:5" x14ac:dyDescent="0.25">
      <c r="C165" s="63"/>
      <c r="D165" s="63"/>
      <c r="E165" s="63"/>
    </row>
    <row r="166" spans="3:5" x14ac:dyDescent="0.25">
      <c r="C166" s="63"/>
      <c r="D166" s="63"/>
      <c r="E166" s="63"/>
    </row>
    <row r="167" spans="3:5" x14ac:dyDescent="0.25">
      <c r="C167" s="63"/>
      <c r="D167" s="63"/>
      <c r="E167" s="63"/>
    </row>
    <row r="168" spans="3:5" x14ac:dyDescent="0.25">
      <c r="C168" s="63"/>
      <c r="D168" s="63"/>
      <c r="E168" s="63"/>
    </row>
    <row r="169" spans="3:5" x14ac:dyDescent="0.25">
      <c r="C169" s="63"/>
      <c r="D169" s="63"/>
      <c r="E169" s="63"/>
    </row>
    <row r="170" spans="3:5" x14ac:dyDescent="0.25">
      <c r="C170" s="63"/>
      <c r="D170" s="63"/>
      <c r="E170" s="63"/>
    </row>
    <row r="171" spans="3:5" x14ac:dyDescent="0.25">
      <c r="C171" s="63"/>
      <c r="D171" s="63"/>
      <c r="E171" s="63"/>
    </row>
    <row r="172" spans="3:5" x14ac:dyDescent="0.25">
      <c r="C172" s="63"/>
      <c r="D172" s="63"/>
      <c r="E172" s="63"/>
    </row>
    <row r="173" spans="3:5" x14ac:dyDescent="0.25">
      <c r="C173" s="63"/>
      <c r="D173" s="63"/>
      <c r="E173" s="63"/>
    </row>
    <row r="174" spans="3:5" x14ac:dyDescent="0.25">
      <c r="C174" s="63"/>
      <c r="D174" s="63"/>
      <c r="E174" s="63"/>
    </row>
    <row r="175" spans="3:5" x14ac:dyDescent="0.25">
      <c r="C175" s="63"/>
      <c r="D175" s="63"/>
      <c r="E175" s="63"/>
    </row>
    <row r="176" spans="3:5" x14ac:dyDescent="0.25">
      <c r="C176" s="63"/>
      <c r="D176" s="63"/>
      <c r="E176" s="63"/>
    </row>
    <row r="177" spans="3:5" x14ac:dyDescent="0.25">
      <c r="C177" s="63"/>
      <c r="D177" s="63"/>
      <c r="E177" s="63"/>
    </row>
    <row r="178" spans="3:5" x14ac:dyDescent="0.25">
      <c r="C178" s="63"/>
      <c r="D178" s="63"/>
      <c r="E178" s="63"/>
    </row>
    <row r="179" spans="3:5" x14ac:dyDescent="0.25">
      <c r="C179" s="63"/>
      <c r="D179" s="63"/>
      <c r="E179" s="63"/>
    </row>
    <row r="180" spans="3:5" x14ac:dyDescent="0.25">
      <c r="C180" s="63"/>
      <c r="D180" s="63"/>
      <c r="E180" s="63"/>
    </row>
    <row r="181" spans="3:5" x14ac:dyDescent="0.25">
      <c r="C181" s="63"/>
      <c r="D181" s="63"/>
      <c r="E181" s="63"/>
    </row>
    <row r="182" spans="3:5" x14ac:dyDescent="0.25">
      <c r="C182" s="63"/>
      <c r="D182" s="63"/>
      <c r="E182" s="63"/>
    </row>
    <row r="183" spans="3:5" x14ac:dyDescent="0.25">
      <c r="C183" s="63"/>
      <c r="D183" s="63"/>
      <c r="E183" s="63"/>
    </row>
    <row r="184" spans="3:5" x14ac:dyDescent="0.25">
      <c r="C184" s="63"/>
      <c r="D184" s="63"/>
      <c r="E184" s="63"/>
    </row>
    <row r="185" spans="3:5" x14ac:dyDescent="0.25">
      <c r="C185" s="63"/>
      <c r="D185" s="63"/>
      <c r="E185" s="63"/>
    </row>
    <row r="186" spans="3:5" x14ac:dyDescent="0.25">
      <c r="C186" s="63"/>
      <c r="D186" s="63"/>
      <c r="E186" s="63"/>
    </row>
    <row r="187" spans="3:5" x14ac:dyDescent="0.25">
      <c r="C187" s="63"/>
      <c r="D187" s="63"/>
      <c r="E187" s="63"/>
    </row>
    <row r="188" spans="3:5" x14ac:dyDescent="0.25">
      <c r="C188" s="63"/>
      <c r="D188" s="63"/>
      <c r="E188" s="63"/>
    </row>
    <row r="189" spans="3:5" x14ac:dyDescent="0.25">
      <c r="C189" s="63"/>
      <c r="D189" s="63"/>
      <c r="E189" s="63"/>
    </row>
    <row r="190" spans="3:5" x14ac:dyDescent="0.25">
      <c r="C190" s="63"/>
      <c r="D190" s="63"/>
      <c r="E190" s="63"/>
    </row>
    <row r="191" spans="3:5" x14ac:dyDescent="0.25">
      <c r="C191" s="63"/>
      <c r="D191" s="63"/>
      <c r="E191" s="63"/>
    </row>
    <row r="192" spans="3:5" x14ac:dyDescent="0.25">
      <c r="C192" s="63"/>
      <c r="D192" s="63"/>
      <c r="E192" s="63"/>
    </row>
    <row r="193" spans="3:5" x14ac:dyDescent="0.25">
      <c r="C193" s="63"/>
      <c r="D193" s="63"/>
      <c r="E193" s="63"/>
    </row>
    <row r="194" spans="3:5" x14ac:dyDescent="0.25">
      <c r="C194" s="63"/>
      <c r="D194" s="63"/>
      <c r="E194" s="63"/>
    </row>
    <row r="195" spans="3:5" x14ac:dyDescent="0.25">
      <c r="C195" s="63"/>
      <c r="D195" s="63"/>
      <c r="E195" s="63"/>
    </row>
    <row r="196" spans="3:5" x14ac:dyDescent="0.25">
      <c r="C196" s="63"/>
      <c r="D196" s="63"/>
      <c r="E196" s="63"/>
    </row>
    <row r="197" spans="3:5" x14ac:dyDescent="0.25">
      <c r="C197" s="63"/>
      <c r="D197" s="63"/>
      <c r="E197" s="63"/>
    </row>
    <row r="198" spans="3:5" x14ac:dyDescent="0.25">
      <c r="C198" s="63"/>
      <c r="D198" s="63"/>
      <c r="E198" s="63"/>
    </row>
    <row r="199" spans="3:5" x14ac:dyDescent="0.25">
      <c r="C199" s="63"/>
      <c r="D199" s="63"/>
      <c r="E199" s="63"/>
    </row>
    <row r="200" spans="3:5" x14ac:dyDescent="0.25">
      <c r="C200" s="63"/>
      <c r="D200" s="63"/>
      <c r="E200" s="63"/>
    </row>
    <row r="201" spans="3:5" x14ac:dyDescent="0.25">
      <c r="C201" s="63"/>
      <c r="D201" s="63"/>
      <c r="E201" s="63"/>
    </row>
    <row r="202" spans="3:5" x14ac:dyDescent="0.25">
      <c r="C202" s="63"/>
      <c r="D202" s="63"/>
      <c r="E202" s="63"/>
    </row>
    <row r="203" spans="3:5" x14ac:dyDescent="0.25">
      <c r="C203" s="63"/>
      <c r="D203" s="63"/>
      <c r="E203" s="63"/>
    </row>
    <row r="204" spans="3:5" x14ac:dyDescent="0.25">
      <c r="C204" s="63"/>
      <c r="D204" s="63"/>
      <c r="E204" s="63"/>
    </row>
    <row r="205" spans="3:5" x14ac:dyDescent="0.25">
      <c r="C205" s="63"/>
      <c r="D205" s="63"/>
      <c r="E205" s="63"/>
    </row>
    <row r="206" spans="3:5" x14ac:dyDescent="0.25">
      <c r="C206" s="63"/>
      <c r="D206" s="63"/>
      <c r="E206" s="63"/>
    </row>
    <row r="207" spans="3:5" x14ac:dyDescent="0.25">
      <c r="C207" s="63"/>
      <c r="D207" s="63"/>
      <c r="E207" s="63"/>
    </row>
    <row r="208" spans="3:5" x14ac:dyDescent="0.25">
      <c r="C208" s="63"/>
      <c r="D208" s="63"/>
      <c r="E208" s="63"/>
    </row>
    <row r="209" spans="3:5" x14ac:dyDescent="0.25">
      <c r="C209" s="63"/>
      <c r="D209" s="63"/>
      <c r="E209" s="63"/>
    </row>
    <row r="210" spans="3:5" x14ac:dyDescent="0.25">
      <c r="C210" s="63"/>
      <c r="D210" s="63"/>
      <c r="E210" s="63"/>
    </row>
    <row r="211" spans="3:5" x14ac:dyDescent="0.25">
      <c r="C211" s="63"/>
      <c r="D211" s="63"/>
      <c r="E211" s="63"/>
    </row>
    <row r="212" spans="3:5" x14ac:dyDescent="0.25">
      <c r="C212" s="63"/>
      <c r="D212" s="63"/>
      <c r="E212" s="63"/>
    </row>
    <row r="213" spans="3:5" x14ac:dyDescent="0.25">
      <c r="C213" s="63"/>
      <c r="D213" s="63"/>
      <c r="E213" s="63"/>
    </row>
    <row r="214" spans="3:5" x14ac:dyDescent="0.25">
      <c r="C214" s="63"/>
      <c r="D214" s="63"/>
      <c r="E214" s="63"/>
    </row>
    <row r="215" spans="3:5" x14ac:dyDescent="0.25">
      <c r="C215" s="63"/>
      <c r="D215" s="63"/>
      <c r="E215" s="63"/>
    </row>
    <row r="216" spans="3:5" x14ac:dyDescent="0.25">
      <c r="C216" s="63"/>
      <c r="D216" s="63"/>
      <c r="E216" s="63"/>
    </row>
    <row r="217" spans="3:5" x14ac:dyDescent="0.25">
      <c r="C217" s="63"/>
      <c r="D217" s="63"/>
      <c r="E217" s="63"/>
    </row>
    <row r="218" spans="3:5" x14ac:dyDescent="0.25">
      <c r="C218" s="63"/>
      <c r="D218" s="63"/>
      <c r="E218" s="63"/>
    </row>
    <row r="219" spans="3:5" x14ac:dyDescent="0.25">
      <c r="C219" s="63"/>
      <c r="D219" s="63"/>
      <c r="E219" s="63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defaultRowHeight="15" x14ac:dyDescent="0.25"/>
  <cols>
    <col min="1" max="1" width="25" customWidth="1"/>
  </cols>
  <sheetData>
    <row r="1" spans="1:5" s="18" customFormat="1" x14ac:dyDescent="0.25">
      <c r="A1" s="192" t="s">
        <v>96</v>
      </c>
      <c r="B1" s="192"/>
      <c r="C1" s="192"/>
      <c r="D1" s="192"/>
    </row>
    <row r="3" spans="1:5" x14ac:dyDescent="0.25">
      <c r="A3" s="154" t="s">
        <v>171</v>
      </c>
      <c r="B3" s="151"/>
      <c r="C3" s="152"/>
      <c r="D3" s="148"/>
      <c r="E3" s="1"/>
    </row>
    <row r="4" spans="1:5" x14ac:dyDescent="0.25">
      <c r="A4" s="221"/>
      <c r="B4" s="250">
        <v>2013</v>
      </c>
      <c r="C4" s="250">
        <v>2017</v>
      </c>
      <c r="D4" s="251">
        <v>2020</v>
      </c>
      <c r="E4" s="1"/>
    </row>
    <row r="5" spans="1:5" x14ac:dyDescent="0.25">
      <c r="A5" s="160" t="s">
        <v>169</v>
      </c>
      <c r="B5" s="161">
        <v>1550</v>
      </c>
      <c r="C5" s="161">
        <v>300</v>
      </c>
      <c r="D5" s="162">
        <v>-740</v>
      </c>
      <c r="E5" s="1"/>
    </row>
    <row r="6" spans="1:5" x14ac:dyDescent="0.25">
      <c r="A6" s="47" t="s">
        <v>170</v>
      </c>
      <c r="B6" s="156">
        <v>-2210</v>
      </c>
      <c r="C6" s="156">
        <v>-1760</v>
      </c>
      <c r="D6" s="157">
        <v>-1370</v>
      </c>
      <c r="E6" s="1"/>
    </row>
    <row r="7" spans="1:5" x14ac:dyDescent="0.25">
      <c r="A7" s="48" t="s">
        <v>6</v>
      </c>
      <c r="B7" s="158">
        <v>-3370</v>
      </c>
      <c r="C7" s="158">
        <v>-570</v>
      </c>
      <c r="D7" s="159">
        <v>-550</v>
      </c>
      <c r="E7" s="1"/>
    </row>
    <row r="8" spans="1:5" x14ac:dyDescent="0.25">
      <c r="A8" s="48" t="s">
        <v>94</v>
      </c>
      <c r="B8" s="158">
        <v>-1650</v>
      </c>
      <c r="C8" s="158">
        <v>-740</v>
      </c>
      <c r="D8" s="159">
        <v>-950</v>
      </c>
      <c r="E8" s="1"/>
    </row>
    <row r="9" spans="1:5" x14ac:dyDescent="0.25">
      <c r="A9" s="150"/>
      <c r="B9" s="24"/>
      <c r="C9" s="24"/>
      <c r="D9" s="25"/>
      <c r="E9" s="1"/>
    </row>
    <row r="10" spans="1:5" x14ac:dyDescent="0.25">
      <c r="A10" s="163" t="s">
        <v>174</v>
      </c>
    </row>
    <row r="11" spans="1:5" x14ac:dyDescent="0.25">
      <c r="A11" s="224"/>
      <c r="B11" s="224">
        <v>2013</v>
      </c>
      <c r="C11" s="224">
        <v>2017</v>
      </c>
      <c r="D11" s="131">
        <v>2020</v>
      </c>
      <c r="E11" s="54"/>
    </row>
    <row r="12" spans="1:5" s="1" customFormat="1" x14ac:dyDescent="0.25">
      <c r="A12" s="222" t="s">
        <v>172</v>
      </c>
      <c r="B12" s="223">
        <f>ROUND(-807.750771562112,-1)</f>
        <v>-810</v>
      </c>
      <c r="C12" s="234">
        <f>ROUND(-1265.83498874923,-1)</f>
        <v>-1270</v>
      </c>
      <c r="D12" s="223">
        <f>ROUND(-856,-1)</f>
        <v>-860</v>
      </c>
    </row>
    <row r="13" spans="1:5" s="1" customFormat="1" x14ac:dyDescent="0.25">
      <c r="A13" s="226" t="s">
        <v>31</v>
      </c>
      <c r="B13" s="225">
        <f>ROUND(-1266.14054178096,-1)</f>
        <v>-1270</v>
      </c>
      <c r="C13" s="227">
        <f>ROUND(4875.90835520107,-1)</f>
        <v>4880</v>
      </c>
      <c r="D13" s="25">
        <f>ROUND(-6772,-1)</f>
        <v>-6770</v>
      </c>
      <c r="E13" s="54"/>
    </row>
    <row r="14" spans="1:5" s="1" customFormat="1" x14ac:dyDescent="0.25">
      <c r="A14" s="222" t="s">
        <v>60</v>
      </c>
      <c r="B14" s="227">
        <f>ROUND(-307.156316617235, -1)</f>
        <v>-310</v>
      </c>
      <c r="C14" s="227">
        <f>ROUND(1058.48939922113,-1)</f>
        <v>1060</v>
      </c>
      <c r="D14" s="227">
        <f>ROUND(4951,-1)</f>
        <v>4950</v>
      </c>
    </row>
    <row r="15" spans="1:5" s="1" customFormat="1" x14ac:dyDescent="0.25">
      <c r="A15" s="222" t="s">
        <v>32</v>
      </c>
      <c r="B15" s="227">
        <f>ROUND(174.680500671633,-1)</f>
        <v>170</v>
      </c>
      <c r="C15" s="25">
        <f>ROUND(-195.131807841832,-1)</f>
        <v>-200</v>
      </c>
      <c r="D15" s="235">
        <f>ROUND(203,-1)</f>
        <v>200</v>
      </c>
      <c r="E15" s="54"/>
    </row>
    <row r="16" spans="1:5" s="1" customFormat="1" x14ac:dyDescent="0.25">
      <c r="A16" s="222" t="s">
        <v>173</v>
      </c>
      <c r="B16" s="227">
        <v>-540.45443496391158</v>
      </c>
      <c r="C16" s="25">
        <f>ROUND(-67.8979326165819,-1)</f>
        <v>-70</v>
      </c>
      <c r="D16" s="227">
        <f>ROUND(-1283,-1)</f>
        <v>-1280</v>
      </c>
    </row>
    <row r="17" spans="1:5" s="1" customFormat="1" x14ac:dyDescent="0.25">
      <c r="A17" s="226" t="s">
        <v>47</v>
      </c>
      <c r="B17" s="225">
        <v>-589.693233810945</v>
      </c>
      <c r="C17" s="25">
        <f>ROUND(-243.062634543389,-1)</f>
        <v>-240</v>
      </c>
      <c r="D17" s="227">
        <f>ROUND(-775,-1)</f>
        <v>-780</v>
      </c>
    </row>
    <row r="18" spans="1:5" s="1" customFormat="1" x14ac:dyDescent="0.25">
      <c r="A18" s="226" t="s">
        <v>95</v>
      </c>
      <c r="B18" s="225">
        <f>ROUND(-7831.31372138595,-1)</f>
        <v>-7830</v>
      </c>
      <c r="C18" s="25">
        <f>ROUND(-4133.8318748633,-1)</f>
        <v>-4130</v>
      </c>
      <c r="D18" s="235">
        <f>ROUND(-1719,-1)</f>
        <v>-1720</v>
      </c>
      <c r="E18" s="54"/>
    </row>
    <row r="19" spans="1:5" s="1" customFormat="1" x14ac:dyDescent="0.25">
      <c r="A19" s="228" t="s">
        <v>36</v>
      </c>
      <c r="B19" s="227">
        <f>ROUND(-3430.3029863436,-1)</f>
        <v>-3430</v>
      </c>
      <c r="C19" s="233">
        <f>ROUND(398.778215241139,-1)</f>
        <v>400</v>
      </c>
      <c r="D19" s="232">
        <f>ROUND(-877,-1)</f>
        <v>-880</v>
      </c>
    </row>
    <row r="20" spans="1:5" s="1" customFormat="1" x14ac:dyDescent="0.25">
      <c r="A20" s="229" t="s">
        <v>30</v>
      </c>
      <c r="B20" s="223">
        <f>ROUND(-1648.32740902225,-1)</f>
        <v>-1650</v>
      </c>
      <c r="C20" s="231">
        <f>ROUND(-735.756422304948,-1)</f>
        <v>-740</v>
      </c>
      <c r="D20" s="236">
        <f>ROUND(-951.242007962152,-1)</f>
        <v>-950</v>
      </c>
      <c r="E20" s="54"/>
    </row>
    <row r="21" spans="1:5" x14ac:dyDescent="0.25">
      <c r="A21" s="26" t="s">
        <v>175</v>
      </c>
      <c r="B21" s="230"/>
      <c r="C21" s="230"/>
      <c r="D21" s="230"/>
    </row>
    <row r="23" spans="1:5" x14ac:dyDescent="0.25">
      <c r="A23" s="11" t="s">
        <v>132</v>
      </c>
      <c r="B23" s="1"/>
      <c r="C23" s="1"/>
      <c r="D23" s="1"/>
    </row>
    <row r="24" spans="1:5" ht="49.5" customHeight="1" x14ac:dyDescent="0.25">
      <c r="A24" s="211" t="s">
        <v>133</v>
      </c>
      <c r="B24" s="211"/>
      <c r="C24" s="211"/>
      <c r="D24" s="211"/>
    </row>
  </sheetData>
  <mergeCells count="1">
    <mergeCell ref="A24:D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sqref="A1:F1"/>
    </sheetView>
  </sheetViews>
  <sheetFormatPr defaultRowHeight="15" x14ac:dyDescent="0.25"/>
  <cols>
    <col min="1" max="1" width="14.42578125" style="6" bestFit="1" customWidth="1"/>
    <col min="2" max="5" width="12.85546875" style="1" customWidth="1"/>
    <col min="6" max="6" width="26.5703125" style="1" bestFit="1" customWidth="1"/>
    <col min="7" max="7" width="23.140625" style="1" bestFit="1" customWidth="1"/>
    <col min="8" max="8" width="25.5703125" style="1" bestFit="1" customWidth="1"/>
    <col min="9" max="16384" width="9.140625" style="1"/>
  </cols>
  <sheetData>
    <row r="1" spans="1:11" x14ac:dyDescent="0.25">
      <c r="A1" s="202" t="s">
        <v>98</v>
      </c>
      <c r="B1" s="202"/>
      <c r="C1" s="202"/>
      <c r="D1" s="202"/>
      <c r="E1" s="202"/>
      <c r="F1" s="202"/>
    </row>
    <row r="2" spans="1:11" x14ac:dyDescent="0.25">
      <c r="A2" s="5"/>
    </row>
    <row r="3" spans="1:11" s="12" customFormat="1" ht="38.25" x14ac:dyDescent="0.25">
      <c r="A3" s="252" t="s">
        <v>5</v>
      </c>
      <c r="B3" s="253" t="s">
        <v>34</v>
      </c>
      <c r="C3" s="253" t="s">
        <v>33</v>
      </c>
      <c r="D3" s="253" t="s">
        <v>35</v>
      </c>
      <c r="E3" s="254" t="s">
        <v>36</v>
      </c>
      <c r="F3" s="18"/>
      <c r="G3" s="18"/>
      <c r="H3" s="18"/>
      <c r="I3" s="18"/>
      <c r="J3" s="18"/>
      <c r="K3" s="1"/>
    </row>
    <row r="4" spans="1:11" x14ac:dyDescent="0.25">
      <c r="A4" s="47" t="s">
        <v>176</v>
      </c>
      <c r="B4" s="10">
        <v>44619.557912087912</v>
      </c>
      <c r="C4" s="10">
        <v>29931.418560000002</v>
      </c>
      <c r="D4" s="10">
        <v>34909.972334801758</v>
      </c>
      <c r="E4" s="44">
        <v>43859.568865979381</v>
      </c>
    </row>
    <row r="5" spans="1:11" x14ac:dyDescent="0.25">
      <c r="A5" s="47" t="s">
        <v>177</v>
      </c>
      <c r="B5" s="10">
        <v>43219.983507109006</v>
      </c>
      <c r="C5" s="10">
        <v>35873.035142857145</v>
      </c>
      <c r="D5" s="10">
        <v>33580.081255230121</v>
      </c>
      <c r="E5" s="44">
        <v>46259.822857142841</v>
      </c>
    </row>
    <row r="6" spans="1:11" x14ac:dyDescent="0.25">
      <c r="A6" s="47" t="s">
        <v>178</v>
      </c>
      <c r="B6" s="10">
        <v>59541.191116071423</v>
      </c>
      <c r="C6" s="10">
        <v>36122.118775510215</v>
      </c>
      <c r="D6" s="10">
        <v>35753.978043478266</v>
      </c>
      <c r="E6" s="44">
        <v>48216.684912280703</v>
      </c>
    </row>
    <row r="7" spans="1:11" x14ac:dyDescent="0.25">
      <c r="A7" s="47" t="s">
        <v>179</v>
      </c>
      <c r="B7" s="10">
        <v>53382.780213675207</v>
      </c>
      <c r="C7" s="10">
        <v>35293.340564516126</v>
      </c>
      <c r="D7" s="10">
        <v>37110.887333333347</v>
      </c>
      <c r="E7" s="44">
        <v>54753.877719999982</v>
      </c>
    </row>
    <row r="8" spans="1:11" x14ac:dyDescent="0.25">
      <c r="A8" s="47" t="s">
        <v>180</v>
      </c>
      <c r="B8" s="10">
        <v>51064.375581395347</v>
      </c>
      <c r="C8" s="10">
        <v>29913.655918367342</v>
      </c>
      <c r="D8" s="10">
        <v>38373.83023529411</v>
      </c>
      <c r="E8" s="44">
        <v>47154.25950226243</v>
      </c>
    </row>
    <row r="9" spans="1:11" x14ac:dyDescent="0.25">
      <c r="A9" s="47" t="s">
        <v>181</v>
      </c>
      <c r="B9" s="10">
        <v>46718.896496815287</v>
      </c>
      <c r="C9" s="10">
        <v>31726.986324786321</v>
      </c>
      <c r="D9" s="10">
        <v>41679.408476190481</v>
      </c>
      <c r="E9" s="44">
        <v>48829.857213930351</v>
      </c>
    </row>
    <row r="10" spans="1:11" x14ac:dyDescent="0.25">
      <c r="A10" s="47" t="s">
        <v>182</v>
      </c>
      <c r="B10" s="10">
        <v>56764.179931506849</v>
      </c>
      <c r="C10" s="10">
        <v>28557.223783783786</v>
      </c>
      <c r="D10" s="10">
        <v>39682.90549019607</v>
      </c>
      <c r="E10" s="44">
        <v>52743.70520833334</v>
      </c>
    </row>
    <row r="11" spans="1:11" x14ac:dyDescent="0.25">
      <c r="A11" s="48" t="s">
        <v>183</v>
      </c>
      <c r="B11" s="45">
        <v>44321.517102803737</v>
      </c>
      <c r="C11" s="45">
        <v>41290.098360655735</v>
      </c>
      <c r="D11" s="45">
        <v>36766.452321428573</v>
      </c>
      <c r="E11" s="46">
        <v>39522.375</v>
      </c>
    </row>
    <row r="12" spans="1:11" x14ac:dyDescent="0.25">
      <c r="A12" s="11"/>
      <c r="B12" s="10"/>
      <c r="C12" s="10"/>
      <c r="D12" s="10"/>
      <c r="E12" s="10"/>
    </row>
    <row r="13" spans="1:11" x14ac:dyDescent="0.25">
      <c r="A13" s="11" t="s">
        <v>15</v>
      </c>
    </row>
    <row r="14" spans="1:11" ht="29.25" customHeight="1" x14ac:dyDescent="0.25">
      <c r="A14" s="211" t="s">
        <v>184</v>
      </c>
      <c r="B14" s="211"/>
      <c r="C14" s="211"/>
      <c r="D14" s="211"/>
      <c r="E14" s="211"/>
    </row>
  </sheetData>
  <mergeCells count="2">
    <mergeCell ref="A14:E14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F1"/>
    </sheetView>
  </sheetViews>
  <sheetFormatPr defaultRowHeight="15" x14ac:dyDescent="0.25"/>
  <cols>
    <col min="1" max="1" width="14.42578125" style="6" bestFit="1" customWidth="1"/>
    <col min="2" max="5" width="11.7109375" style="1" customWidth="1"/>
    <col min="6" max="6" width="26.5703125" style="1" bestFit="1" customWidth="1"/>
    <col min="7" max="7" width="23.140625" style="1" bestFit="1" customWidth="1"/>
    <col min="8" max="8" width="25.5703125" style="1" bestFit="1" customWidth="1"/>
    <col min="9" max="16384" width="9.140625" style="1"/>
  </cols>
  <sheetData>
    <row r="1" spans="1:10" x14ac:dyDescent="0.25">
      <c r="A1" s="202" t="s">
        <v>97</v>
      </c>
      <c r="B1" s="202"/>
      <c r="C1" s="202"/>
      <c r="D1" s="202"/>
      <c r="E1" s="202"/>
      <c r="F1" s="202"/>
    </row>
    <row r="2" spans="1:10" x14ac:dyDescent="0.25">
      <c r="A2" s="5"/>
    </row>
    <row r="3" spans="1:10" s="9" customFormat="1" ht="25.5" x14ac:dyDescent="0.25">
      <c r="A3" s="255" t="s">
        <v>5</v>
      </c>
      <c r="B3" s="256" t="s">
        <v>37</v>
      </c>
      <c r="C3" s="256" t="s">
        <v>38</v>
      </c>
      <c r="D3" s="256" t="s">
        <v>39</v>
      </c>
      <c r="E3" s="257" t="s">
        <v>40</v>
      </c>
      <c r="F3" s="18"/>
      <c r="G3" s="18"/>
      <c r="H3" s="18"/>
      <c r="I3" s="18"/>
      <c r="J3" s="18"/>
    </row>
    <row r="4" spans="1:10" x14ac:dyDescent="0.25">
      <c r="A4" s="47" t="s">
        <v>176</v>
      </c>
      <c r="B4" s="10">
        <v>112787.163992674</v>
      </c>
      <c r="C4" s="10">
        <v>93574.271515151471</v>
      </c>
      <c r="D4" s="10">
        <v>74881.064999999988</v>
      </c>
      <c r="E4" s="44">
        <v>25928.246737089226</v>
      </c>
      <c r="F4" s="29"/>
      <c r="G4" s="29"/>
    </row>
    <row r="5" spans="1:10" x14ac:dyDescent="0.25">
      <c r="A5" s="47" t="s">
        <v>177</v>
      </c>
      <c r="B5" s="10">
        <v>125538.60610655737</v>
      </c>
      <c r="C5" s="10">
        <v>103961.26717682018</v>
      </c>
      <c r="D5" s="10">
        <v>75227.221515837096</v>
      </c>
      <c r="E5" s="44">
        <v>25133.878787128731</v>
      </c>
      <c r="F5" s="29"/>
      <c r="G5" s="29"/>
    </row>
    <row r="6" spans="1:10" x14ac:dyDescent="0.25">
      <c r="A6" s="47" t="s">
        <v>178</v>
      </c>
      <c r="B6" s="10">
        <v>135820.8042460318</v>
      </c>
      <c r="C6" s="10">
        <v>119261.56694864052</v>
      </c>
      <c r="D6" s="10">
        <v>77997.225202863978</v>
      </c>
      <c r="E6" s="44">
        <v>27642.582393736018</v>
      </c>
      <c r="F6" s="29"/>
      <c r="G6" s="29"/>
    </row>
    <row r="7" spans="1:10" x14ac:dyDescent="0.25">
      <c r="A7" s="47" t="s">
        <v>179</v>
      </c>
      <c r="B7" s="10">
        <v>137477.16820788529</v>
      </c>
      <c r="C7" s="10">
        <v>128624.62270921987</v>
      </c>
      <c r="D7" s="10">
        <v>80588.689883449915</v>
      </c>
      <c r="E7" s="44">
        <v>30391.72142361111</v>
      </c>
      <c r="F7" s="29"/>
      <c r="G7" s="29"/>
    </row>
    <row r="8" spans="1:10" x14ac:dyDescent="0.25">
      <c r="A8" s="47" t="s">
        <v>180</v>
      </c>
      <c r="B8" s="10">
        <v>140388.10084313728</v>
      </c>
      <c r="C8" s="10">
        <v>145207.57184911237</v>
      </c>
      <c r="D8" s="10">
        <v>92875.631067073176</v>
      </c>
      <c r="E8" s="44">
        <v>31477.437821100935</v>
      </c>
      <c r="F8" s="29"/>
      <c r="G8" s="29"/>
    </row>
    <row r="9" spans="1:10" x14ac:dyDescent="0.25">
      <c r="A9" s="47" t="s">
        <v>181</v>
      </c>
      <c r="B9" s="10">
        <v>163676.06274261605</v>
      </c>
      <c r="C9" s="10">
        <v>138715.59130434779</v>
      </c>
      <c r="D9" s="10">
        <v>93069.151466666677</v>
      </c>
      <c r="E9" s="44">
        <v>31572.364850574733</v>
      </c>
      <c r="F9" s="29"/>
      <c r="G9" s="29"/>
    </row>
    <row r="10" spans="1:10" x14ac:dyDescent="0.25">
      <c r="A10" s="47" t="s">
        <v>182</v>
      </c>
      <c r="B10" s="10">
        <v>156723.48263917529</v>
      </c>
      <c r="C10" s="10">
        <v>129585.43896258503</v>
      </c>
      <c r="D10" s="10">
        <v>91320.008146067397</v>
      </c>
      <c r="E10" s="44">
        <v>30994.785959999997</v>
      </c>
      <c r="F10" s="29"/>
      <c r="G10" s="29"/>
    </row>
    <row r="11" spans="1:10" x14ac:dyDescent="0.25">
      <c r="A11" s="48" t="s">
        <v>183</v>
      </c>
      <c r="B11" s="45">
        <v>154487.16334719333</v>
      </c>
      <c r="C11" s="45">
        <v>125987.38487394957</v>
      </c>
      <c r="D11" s="45">
        <v>89603.6806626506</v>
      </c>
      <c r="E11" s="46">
        <v>29529.783191964289</v>
      </c>
      <c r="F11" s="29"/>
      <c r="G11" s="29"/>
    </row>
    <row r="12" spans="1:10" x14ac:dyDescent="0.25">
      <c r="B12" s="30"/>
      <c r="C12" s="30"/>
      <c r="D12" s="30"/>
    </row>
    <row r="13" spans="1:10" x14ac:dyDescent="0.25">
      <c r="A13" s="11" t="s">
        <v>15</v>
      </c>
    </row>
    <row r="14" spans="1:10" ht="31.5" customHeight="1" x14ac:dyDescent="0.25">
      <c r="A14" s="211" t="s">
        <v>185</v>
      </c>
      <c r="B14" s="211"/>
      <c r="C14" s="211"/>
      <c r="D14" s="211"/>
      <c r="E14" s="211"/>
    </row>
  </sheetData>
  <mergeCells count="2">
    <mergeCell ref="A14:E14"/>
    <mergeCell ref="A1:F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workbookViewId="0">
      <selection sqref="A1:H1"/>
    </sheetView>
  </sheetViews>
  <sheetFormatPr defaultRowHeight="15" x14ac:dyDescent="0.25"/>
  <cols>
    <col min="1" max="1" width="32.140625" style="6" customWidth="1"/>
    <col min="2" max="2" width="13.7109375" style="1" customWidth="1"/>
    <col min="3" max="6" width="15.42578125" style="1" customWidth="1"/>
    <col min="7" max="7" width="18" style="1" customWidth="1"/>
    <col min="8" max="8" width="16.28515625" style="1" customWidth="1"/>
    <col min="9" max="9" width="17.140625" style="1" customWidth="1"/>
    <col min="10" max="10" width="15.5703125" style="1" customWidth="1"/>
    <col min="11" max="11" width="16.5703125" style="1" customWidth="1"/>
    <col min="12" max="12" width="19.140625" style="1" customWidth="1"/>
    <col min="13" max="13" width="18" style="1" customWidth="1"/>
    <col min="14" max="16" width="10.7109375" style="1" customWidth="1"/>
    <col min="17" max="17" width="11.28515625" style="1" customWidth="1"/>
    <col min="18" max="18" width="18.42578125" style="1" customWidth="1"/>
    <col min="19" max="19" width="17.42578125" style="1" customWidth="1"/>
    <col min="20" max="20" width="30.7109375" style="1" customWidth="1"/>
    <col min="21" max="21" width="12.28515625" style="1" customWidth="1"/>
    <col min="22" max="22" width="6.140625" style="1" customWidth="1"/>
    <col min="23" max="23" width="16.28515625" style="1" customWidth="1"/>
    <col min="24" max="24" width="14.28515625" style="1" bestFit="1" customWidth="1"/>
    <col min="25" max="25" width="11.28515625" style="1" bestFit="1" customWidth="1"/>
    <col min="26" max="16384" width="9.140625" style="1"/>
  </cols>
  <sheetData>
    <row r="1" spans="1:13" x14ac:dyDescent="0.25">
      <c r="A1" s="202" t="s">
        <v>210</v>
      </c>
      <c r="B1" s="202"/>
      <c r="C1" s="202"/>
      <c r="D1" s="202"/>
      <c r="E1" s="202"/>
      <c r="F1" s="202"/>
      <c r="G1" s="202"/>
      <c r="H1" s="202"/>
    </row>
    <row r="2" spans="1:13" x14ac:dyDescent="0.25">
      <c r="A2" s="5"/>
    </row>
    <row r="3" spans="1:13" s="6" customFormat="1" x14ac:dyDescent="0.25">
      <c r="A3" s="258"/>
      <c r="B3" s="215" t="s">
        <v>41</v>
      </c>
      <c r="C3" s="212"/>
      <c r="D3" s="212"/>
      <c r="E3" s="213"/>
      <c r="F3" s="215" t="s">
        <v>42</v>
      </c>
      <c r="G3" s="212"/>
      <c r="H3" s="212"/>
      <c r="I3" s="213"/>
      <c r="J3" s="212" t="s">
        <v>43</v>
      </c>
      <c r="K3" s="212"/>
      <c r="L3" s="212"/>
      <c r="M3" s="213"/>
    </row>
    <row r="4" spans="1:13" s="6" customFormat="1" x14ac:dyDescent="0.25">
      <c r="A4" s="259" t="s">
        <v>209</v>
      </c>
      <c r="B4" s="147" t="s">
        <v>187</v>
      </c>
      <c r="C4" s="145" t="s">
        <v>188</v>
      </c>
      <c r="D4" s="145" t="s">
        <v>189</v>
      </c>
      <c r="E4" s="146" t="s">
        <v>186</v>
      </c>
      <c r="F4" s="147" t="s">
        <v>187</v>
      </c>
      <c r="G4" s="145" t="s">
        <v>188</v>
      </c>
      <c r="H4" s="145" t="s">
        <v>189</v>
      </c>
      <c r="I4" s="146" t="s">
        <v>186</v>
      </c>
      <c r="J4" s="147" t="s">
        <v>187</v>
      </c>
      <c r="K4" s="145" t="s">
        <v>188</v>
      </c>
      <c r="L4" s="145" t="s">
        <v>189</v>
      </c>
      <c r="M4" s="146" t="s">
        <v>186</v>
      </c>
    </row>
    <row r="5" spans="1:13" s="6" customFormat="1" x14ac:dyDescent="0.25">
      <c r="A5" s="32" t="s">
        <v>44</v>
      </c>
      <c r="B5" s="42">
        <v>0.20523511697938382</v>
      </c>
      <c r="C5" s="33">
        <v>0.18747964908037101</v>
      </c>
      <c r="D5" s="33">
        <v>0.15102912780904645</v>
      </c>
      <c r="E5" s="40">
        <v>0.13267788796721824</v>
      </c>
      <c r="F5" s="42">
        <v>0.17033218349183357</v>
      </c>
      <c r="G5" s="33">
        <v>0.15468832621076448</v>
      </c>
      <c r="H5" s="33">
        <v>0.13189283457197026</v>
      </c>
      <c r="I5" s="40">
        <v>0.10999321479903403</v>
      </c>
      <c r="J5" s="33">
        <v>0.16910229645093947</v>
      </c>
      <c r="K5" s="33">
        <v>0.15783269812581038</v>
      </c>
      <c r="L5" s="34">
        <v>0.13174074074074074</v>
      </c>
      <c r="M5" s="35">
        <v>0.10654055787111254</v>
      </c>
    </row>
    <row r="6" spans="1:13" s="6" customFormat="1" x14ac:dyDescent="0.25">
      <c r="A6" s="32" t="s">
        <v>36</v>
      </c>
      <c r="B6" s="42">
        <v>0.18015456861877988</v>
      </c>
      <c r="C6" s="33">
        <v>0.17212924113165068</v>
      </c>
      <c r="D6" s="33">
        <v>0.15911425167413007</v>
      </c>
      <c r="E6" s="40">
        <v>0.15001493960132606</v>
      </c>
      <c r="F6" s="42">
        <v>0.15642926568961904</v>
      </c>
      <c r="G6" s="33">
        <v>0.14586385346867659</v>
      </c>
      <c r="H6" s="33">
        <v>0.1363887266705599</v>
      </c>
      <c r="I6" s="40">
        <v>0.12089331183470375</v>
      </c>
      <c r="J6" s="33">
        <v>0.17140300796727878</v>
      </c>
      <c r="K6" s="33">
        <v>0.1631762995560096</v>
      </c>
      <c r="L6" s="34">
        <v>0.14996296296296296</v>
      </c>
      <c r="M6" s="35">
        <v>0.13411349791599872</v>
      </c>
    </row>
    <row r="7" spans="1:13" s="6" customFormat="1" x14ac:dyDescent="0.25">
      <c r="A7" s="32" t="s">
        <v>33</v>
      </c>
      <c r="B7" s="42">
        <v>0.13242571651188748</v>
      </c>
      <c r="C7" s="33">
        <v>0.14025621226358045</v>
      </c>
      <c r="D7" s="33">
        <v>0.14253317447927366</v>
      </c>
      <c r="E7" s="40">
        <v>0.14122191710655493</v>
      </c>
      <c r="F7" s="42">
        <v>0.12877589525642735</v>
      </c>
      <c r="G7" s="33">
        <v>0.12958452163209402</v>
      </c>
      <c r="H7" s="33">
        <v>0.13178883706791036</v>
      </c>
      <c r="I7" s="40">
        <v>0.12987458322085466</v>
      </c>
      <c r="J7" s="33">
        <v>0.15938818115972903</v>
      </c>
      <c r="K7" s="33">
        <v>0.1552394797846843</v>
      </c>
      <c r="L7" s="34">
        <v>0.15133333333333332</v>
      </c>
      <c r="M7" s="35">
        <v>0.13738377685155498</v>
      </c>
    </row>
    <row r="8" spans="1:13" s="6" customFormat="1" x14ac:dyDescent="0.25">
      <c r="A8" s="32" t="s">
        <v>46</v>
      </c>
      <c r="B8" s="42">
        <v>0.31942426348263736</v>
      </c>
      <c r="C8" s="33">
        <v>0.33248053289173773</v>
      </c>
      <c r="D8" s="33">
        <v>0.37214576229407176</v>
      </c>
      <c r="E8" s="40">
        <v>0.38542037192493206</v>
      </c>
      <c r="F8" s="42">
        <v>0.36011320538964381</v>
      </c>
      <c r="G8" s="33">
        <v>0.38526018325083866</v>
      </c>
      <c r="H8" s="33">
        <v>0.41850195595305711</v>
      </c>
      <c r="I8" s="40">
        <v>0.4452842853286445</v>
      </c>
      <c r="J8" s="33">
        <v>0.32103446806697628</v>
      </c>
      <c r="K8" s="33">
        <v>0.34301206239440496</v>
      </c>
      <c r="L8" s="34">
        <v>0.38692592592592595</v>
      </c>
      <c r="M8" s="35">
        <v>0.43924334722667524</v>
      </c>
    </row>
    <row r="9" spans="1:13" s="6" customFormat="1" x14ac:dyDescent="0.25">
      <c r="A9" s="32" t="s">
        <v>47</v>
      </c>
      <c r="B9" s="42">
        <v>0.10967212079095331</v>
      </c>
      <c r="C9" s="33">
        <v>0.10393621672915368</v>
      </c>
      <c r="D9" s="33">
        <v>0.10638018158662339</v>
      </c>
      <c r="E9" s="40">
        <v>0.11706956162941252</v>
      </c>
      <c r="F9" s="42">
        <v>0.12323950372586762</v>
      </c>
      <c r="G9" s="33">
        <v>0.12475620010228761</v>
      </c>
      <c r="H9" s="33">
        <v>0.12285305152676336</v>
      </c>
      <c r="I9" s="40">
        <v>0.12306019859480677</v>
      </c>
      <c r="J9" s="33">
        <v>0.14750117165864257</v>
      </c>
      <c r="K9" s="33">
        <v>0.16074024596283054</v>
      </c>
      <c r="L9" s="34">
        <v>0.16144444444444445</v>
      </c>
      <c r="M9" s="35">
        <v>0.16120551458800897</v>
      </c>
    </row>
    <row r="10" spans="1:13" s="6" customFormat="1" x14ac:dyDescent="0.25">
      <c r="A10" s="36" t="s">
        <v>45</v>
      </c>
      <c r="B10" s="43">
        <v>5.3088213616358161E-2</v>
      </c>
      <c r="C10" s="37">
        <v>6.3718147903506411E-2</v>
      </c>
      <c r="D10" s="37">
        <v>6.8797502156854692E-2</v>
      </c>
      <c r="E10" s="41">
        <v>7.359532177055618E-2</v>
      </c>
      <c r="F10" s="43">
        <v>6.1109946446608603E-2</v>
      </c>
      <c r="G10" s="37">
        <v>5.9846915335338632E-2</v>
      </c>
      <c r="H10" s="37">
        <v>5.8574594209738963E-2</v>
      </c>
      <c r="I10" s="41">
        <v>7.0894406221956321E-2</v>
      </c>
      <c r="J10" s="37">
        <v>3.1570874696433895E-2</v>
      </c>
      <c r="K10" s="37">
        <v>1.9999214176260265E-2</v>
      </c>
      <c r="L10" s="38">
        <v>1.8592592592592591E-2</v>
      </c>
      <c r="M10" s="39">
        <v>2.1513305546649566E-2</v>
      </c>
    </row>
    <row r="11" spans="1:13" x14ac:dyDescent="0.25">
      <c r="A11" s="1"/>
    </row>
    <row r="12" spans="1:13" x14ac:dyDescent="0.25">
      <c r="A12" s="260"/>
      <c r="B12" s="260" t="s">
        <v>48</v>
      </c>
      <c r="C12" s="191" t="s">
        <v>49</v>
      </c>
      <c r="D12" s="260" t="s">
        <v>50</v>
      </c>
      <c r="E12" s="260" t="s">
        <v>51</v>
      </c>
      <c r="F12" s="260" t="s">
        <v>52</v>
      </c>
      <c r="G12" s="260" t="s">
        <v>53</v>
      </c>
      <c r="H12" s="260" t="s">
        <v>56</v>
      </c>
      <c r="I12" s="260" t="s">
        <v>57</v>
      </c>
      <c r="J12" s="260" t="s">
        <v>54</v>
      </c>
      <c r="K12" s="191" t="s">
        <v>55</v>
      </c>
    </row>
    <row r="13" spans="1:13" x14ac:dyDescent="0.25">
      <c r="A13" s="261" t="s">
        <v>209</v>
      </c>
      <c r="B13" s="262" t="s">
        <v>186</v>
      </c>
      <c r="C13" s="146" t="s">
        <v>186</v>
      </c>
      <c r="D13" s="262" t="s">
        <v>186</v>
      </c>
      <c r="E13" s="262" t="s">
        <v>186</v>
      </c>
      <c r="F13" s="262" t="s">
        <v>186</v>
      </c>
      <c r="G13" s="262" t="s">
        <v>186</v>
      </c>
      <c r="H13" s="262" t="s">
        <v>186</v>
      </c>
      <c r="I13" s="262" t="s">
        <v>186</v>
      </c>
      <c r="J13" s="262" t="s">
        <v>186</v>
      </c>
      <c r="K13" s="146" t="s">
        <v>186</v>
      </c>
    </row>
    <row r="14" spans="1:13" x14ac:dyDescent="0.25">
      <c r="A14" s="47" t="s">
        <v>44</v>
      </c>
      <c r="B14" s="49">
        <v>6.9992082343626291E-2</v>
      </c>
      <c r="C14" s="40">
        <v>9.5990279465370601E-2</v>
      </c>
      <c r="D14" s="49">
        <v>0.12264150943396226</v>
      </c>
      <c r="E14" s="49">
        <v>0.16982758620689656</v>
      </c>
      <c r="F14" s="49">
        <v>7.9136690647482008E-2</v>
      </c>
      <c r="G14" s="49">
        <v>0.16623376623376623</v>
      </c>
      <c r="H14" s="49">
        <v>4.9325112481253125E-2</v>
      </c>
      <c r="I14" s="49">
        <v>9.2165898617511521E-3</v>
      </c>
      <c r="J14" s="49">
        <v>0.1503831417624521</v>
      </c>
      <c r="K14" s="40">
        <v>0.12508017960230916</v>
      </c>
    </row>
    <row r="15" spans="1:13" x14ac:dyDescent="0.25">
      <c r="A15" s="47" t="s">
        <v>36</v>
      </c>
      <c r="B15" s="49">
        <v>8.3768804433887567E-2</v>
      </c>
      <c r="C15" s="40">
        <v>0.14489671931956258</v>
      </c>
      <c r="D15" s="49">
        <v>0.14465408805031446</v>
      </c>
      <c r="E15" s="49">
        <v>0.15086206896551724</v>
      </c>
      <c r="F15" s="49">
        <v>0.16906474820143885</v>
      </c>
      <c r="G15" s="49">
        <v>0.12467532467532468</v>
      </c>
      <c r="H15" s="49">
        <v>0.12731211464755873</v>
      </c>
      <c r="I15" s="49">
        <v>5.5299539170506916E-2</v>
      </c>
      <c r="J15" s="49">
        <v>0.17480842911877395</v>
      </c>
      <c r="K15" s="40">
        <v>0.2283515073765234</v>
      </c>
    </row>
    <row r="16" spans="1:13" x14ac:dyDescent="0.25">
      <c r="A16" s="47" t="s">
        <v>33</v>
      </c>
      <c r="B16" s="49">
        <v>0.10878859857482186</v>
      </c>
      <c r="C16" s="40">
        <v>0.25455650060753343</v>
      </c>
      <c r="D16" s="49">
        <v>0.11263579188107491</v>
      </c>
      <c r="E16" s="49">
        <v>9.9655172413793097E-2</v>
      </c>
      <c r="F16" s="49">
        <v>0.23381294964028776</v>
      </c>
      <c r="G16" s="49">
        <v>0.13454545454545455</v>
      </c>
      <c r="H16" s="49">
        <v>0.11481419763372772</v>
      </c>
      <c r="I16" s="49">
        <v>0.5875576036866359</v>
      </c>
      <c r="J16" s="49">
        <v>0.17672413793103448</v>
      </c>
      <c r="K16" s="40">
        <v>9.6856959589480443E-2</v>
      </c>
    </row>
    <row r="17" spans="1:11" x14ac:dyDescent="0.25">
      <c r="A17" s="47" t="s">
        <v>46</v>
      </c>
      <c r="B17" s="49">
        <v>0.55961995249406171</v>
      </c>
      <c r="C17" s="40">
        <v>0.29009720534629407</v>
      </c>
      <c r="D17" s="49">
        <v>0.43053173241852488</v>
      </c>
      <c r="E17" s="49">
        <v>0.45086206896551723</v>
      </c>
      <c r="F17" s="49">
        <v>0.29136690647482016</v>
      </c>
      <c r="G17" s="49">
        <v>0.36675324675324678</v>
      </c>
      <c r="H17" s="49">
        <v>0.52107982002999498</v>
      </c>
      <c r="I17" s="49">
        <v>0.33410138248847926</v>
      </c>
      <c r="J17" s="49">
        <v>0.23754789272030652</v>
      </c>
      <c r="K17" s="40">
        <v>0.34316869788325849</v>
      </c>
    </row>
    <row r="18" spans="1:11" x14ac:dyDescent="0.25">
      <c r="A18" s="47" t="s">
        <v>47</v>
      </c>
      <c r="B18" s="49">
        <v>0.14980205859065718</v>
      </c>
      <c r="C18" s="40">
        <v>0.16646415552855406</v>
      </c>
      <c r="D18" s="49">
        <v>0.16495140080045739</v>
      </c>
      <c r="E18" s="49">
        <v>0.12431034482758621</v>
      </c>
      <c r="F18" s="49">
        <v>0.17985611510791366</v>
      </c>
      <c r="G18" s="49">
        <v>0.20779220779220781</v>
      </c>
      <c r="H18" s="49">
        <v>0.16880519913347775</v>
      </c>
      <c r="I18" s="52"/>
      <c r="J18" s="49">
        <v>0.2217432950191571</v>
      </c>
      <c r="K18" s="40">
        <v>0.19884541372674791</v>
      </c>
    </row>
    <row r="19" spans="1:11" x14ac:dyDescent="0.25">
      <c r="A19" s="48" t="s">
        <v>45</v>
      </c>
      <c r="B19" s="50">
        <v>2.8028503562945367E-2</v>
      </c>
      <c r="C19" s="41">
        <v>4.79951397326853E-2</v>
      </c>
      <c r="D19" s="50">
        <v>2.4585477415666093E-2</v>
      </c>
      <c r="E19" s="50">
        <v>4.4827586206896549E-3</v>
      </c>
      <c r="F19" s="50">
        <v>4.6762589928057555E-2</v>
      </c>
      <c r="G19" s="51"/>
      <c r="H19" s="50">
        <v>1.8663556073987668E-2</v>
      </c>
      <c r="I19" s="50">
        <v>1.3824884792626729E-2</v>
      </c>
      <c r="J19" s="50">
        <v>3.8793103448275863E-2</v>
      </c>
      <c r="K19" s="41">
        <v>7.6972418216805644E-3</v>
      </c>
    </row>
    <row r="20" spans="1:11" x14ac:dyDescent="0.25">
      <c r="A20" s="1"/>
    </row>
    <row r="21" spans="1:11" x14ac:dyDescent="0.25">
      <c r="A21" s="1"/>
    </row>
    <row r="22" spans="1:11" x14ac:dyDescent="0.25">
      <c r="A22" s="1"/>
    </row>
    <row r="23" spans="1:11" x14ac:dyDescent="0.25">
      <c r="A23"/>
      <c r="B23"/>
      <c r="C23"/>
      <c r="D23"/>
    </row>
    <row r="24" spans="1:11" x14ac:dyDescent="0.25">
      <c r="A24"/>
      <c r="B24"/>
      <c r="C24"/>
      <c r="D24"/>
    </row>
    <row r="25" spans="1:11" x14ac:dyDescent="0.25">
      <c r="A25"/>
      <c r="B25"/>
      <c r="C25"/>
      <c r="D25"/>
    </row>
    <row r="26" spans="1:11" x14ac:dyDescent="0.25">
      <c r="A26"/>
      <c r="B26"/>
      <c r="C26"/>
      <c r="D26"/>
    </row>
    <row r="27" spans="1:11" x14ac:dyDescent="0.25">
      <c r="A27"/>
      <c r="B27"/>
      <c r="C27"/>
      <c r="D27"/>
    </row>
    <row r="28" spans="1:11" x14ac:dyDescent="0.25">
      <c r="A28"/>
      <c r="B28"/>
      <c r="C28"/>
      <c r="D28"/>
    </row>
    <row r="29" spans="1:11" x14ac:dyDescent="0.25">
      <c r="A29"/>
      <c r="B29"/>
      <c r="C29"/>
      <c r="D29"/>
    </row>
    <row r="30" spans="1:11" x14ac:dyDescent="0.25">
      <c r="A30"/>
      <c r="B30"/>
      <c r="C30"/>
      <c r="D30"/>
    </row>
    <row r="31" spans="1:11" x14ac:dyDescent="0.25">
      <c r="A31"/>
      <c r="B31"/>
      <c r="C31"/>
      <c r="D31"/>
    </row>
    <row r="32" spans="1:11" x14ac:dyDescent="0.25">
      <c r="A32"/>
      <c r="B32"/>
      <c r="C32"/>
      <c r="D32"/>
    </row>
    <row r="33" spans="1:4" x14ac:dyDescent="0.25">
      <c r="A33"/>
      <c r="B33"/>
      <c r="C33"/>
      <c r="D33"/>
    </row>
    <row r="34" spans="1:4" x14ac:dyDescent="0.25">
      <c r="A34"/>
      <c r="B34"/>
      <c r="C34"/>
      <c r="D34"/>
    </row>
    <row r="35" spans="1:4" x14ac:dyDescent="0.25">
      <c r="A35"/>
      <c r="B35"/>
      <c r="C35"/>
      <c r="D35"/>
    </row>
    <row r="36" spans="1:4" x14ac:dyDescent="0.25">
      <c r="A36"/>
      <c r="B36"/>
      <c r="C36"/>
      <c r="D36"/>
    </row>
    <row r="37" spans="1:4" x14ac:dyDescent="0.25">
      <c r="A37"/>
      <c r="B37"/>
      <c r="C37"/>
      <c r="D37"/>
    </row>
    <row r="38" spans="1:4" x14ac:dyDescent="0.25">
      <c r="A38"/>
      <c r="B38"/>
      <c r="C38"/>
      <c r="D38"/>
    </row>
    <row r="39" spans="1:4" x14ac:dyDescent="0.25">
      <c r="A39"/>
      <c r="B39"/>
      <c r="C39"/>
      <c r="D39"/>
    </row>
    <row r="40" spans="1:4" x14ac:dyDescent="0.25">
      <c r="A40"/>
      <c r="B40"/>
      <c r="C40"/>
      <c r="D40"/>
    </row>
    <row r="41" spans="1:4" x14ac:dyDescent="0.25">
      <c r="A41"/>
      <c r="B41"/>
      <c r="C41"/>
      <c r="D41"/>
    </row>
    <row r="42" spans="1:4" x14ac:dyDescent="0.25">
      <c r="A42"/>
      <c r="B42"/>
      <c r="C42"/>
      <c r="D42"/>
    </row>
    <row r="43" spans="1:4" x14ac:dyDescent="0.25">
      <c r="A43"/>
      <c r="B43"/>
      <c r="C43"/>
      <c r="D43"/>
    </row>
    <row r="44" spans="1:4" x14ac:dyDescent="0.25">
      <c r="A44"/>
      <c r="B44"/>
      <c r="C44"/>
      <c r="D44"/>
    </row>
    <row r="45" spans="1:4" x14ac:dyDescent="0.25">
      <c r="A45"/>
      <c r="B45"/>
      <c r="C45"/>
      <c r="D45"/>
    </row>
    <row r="46" spans="1:4" x14ac:dyDescent="0.25">
      <c r="A46"/>
      <c r="B46"/>
      <c r="C46"/>
      <c r="D46"/>
    </row>
    <row r="47" spans="1:4" x14ac:dyDescent="0.25">
      <c r="A47"/>
      <c r="B47"/>
      <c r="C47"/>
      <c r="D47"/>
    </row>
    <row r="48" spans="1:4" x14ac:dyDescent="0.25">
      <c r="A48"/>
      <c r="B48"/>
      <c r="C48"/>
      <c r="D48"/>
    </row>
    <row r="49" spans="1:17" x14ac:dyDescent="0.25">
      <c r="A49"/>
      <c r="B49"/>
      <c r="C49"/>
      <c r="D49"/>
    </row>
    <row r="50" spans="1:17" x14ac:dyDescent="0.25">
      <c r="A50"/>
      <c r="B50"/>
      <c r="C50"/>
      <c r="D50"/>
    </row>
    <row r="51" spans="1:17" x14ac:dyDescent="0.25">
      <c r="A51"/>
      <c r="B51"/>
      <c r="C51"/>
      <c r="D51"/>
    </row>
    <row r="52" spans="1:17" x14ac:dyDescent="0.25">
      <c r="A52"/>
      <c r="B52"/>
      <c r="C52"/>
      <c r="D52"/>
      <c r="Q52" s="1" t="e">
        <f>+#REF!:Z7Q1:Q52</f>
        <v>#REF!</v>
      </c>
    </row>
    <row r="53" spans="1:17" x14ac:dyDescent="0.25">
      <c r="A53"/>
      <c r="B53"/>
      <c r="C53"/>
      <c r="D53"/>
    </row>
    <row r="54" spans="1:17" x14ac:dyDescent="0.25">
      <c r="A54"/>
      <c r="B54"/>
      <c r="C54"/>
      <c r="D54"/>
    </row>
    <row r="55" spans="1:17" x14ac:dyDescent="0.25">
      <c r="A55"/>
      <c r="B55"/>
      <c r="C55"/>
      <c r="D55"/>
    </row>
    <row r="56" spans="1:17" x14ac:dyDescent="0.25">
      <c r="A56"/>
      <c r="B56"/>
      <c r="C56"/>
      <c r="D56"/>
    </row>
    <row r="57" spans="1:17" x14ac:dyDescent="0.25">
      <c r="A57"/>
      <c r="B57"/>
      <c r="C57"/>
      <c r="D57"/>
    </row>
    <row r="58" spans="1:17" x14ac:dyDescent="0.25">
      <c r="A58"/>
      <c r="B58"/>
      <c r="C58"/>
      <c r="D58"/>
    </row>
    <row r="59" spans="1:17" x14ac:dyDescent="0.25">
      <c r="A59"/>
      <c r="B59"/>
      <c r="C59"/>
      <c r="D59"/>
    </row>
    <row r="60" spans="1:17" x14ac:dyDescent="0.25">
      <c r="A60"/>
      <c r="B60"/>
      <c r="C60"/>
      <c r="D60"/>
    </row>
    <row r="61" spans="1:17" x14ac:dyDescent="0.25">
      <c r="A61"/>
      <c r="B61"/>
      <c r="C61"/>
      <c r="D61"/>
    </row>
    <row r="62" spans="1:17" x14ac:dyDescent="0.25">
      <c r="A62"/>
      <c r="B62"/>
      <c r="C62"/>
      <c r="D62"/>
    </row>
    <row r="63" spans="1:17" x14ac:dyDescent="0.25">
      <c r="A63"/>
      <c r="B63"/>
      <c r="C63"/>
      <c r="D63"/>
    </row>
    <row r="64" spans="1:17" x14ac:dyDescent="0.25">
      <c r="A64"/>
      <c r="B64"/>
      <c r="C64"/>
      <c r="D64"/>
    </row>
    <row r="65" spans="1:4" x14ac:dyDescent="0.25">
      <c r="A65"/>
      <c r="B65"/>
      <c r="C65"/>
      <c r="D65"/>
    </row>
    <row r="66" spans="1:4" x14ac:dyDescent="0.25">
      <c r="A66"/>
      <c r="B66"/>
      <c r="C66"/>
      <c r="D66"/>
    </row>
    <row r="67" spans="1:4" x14ac:dyDescent="0.25">
      <c r="A67"/>
      <c r="B67"/>
      <c r="C67"/>
      <c r="D67"/>
    </row>
    <row r="68" spans="1:4" x14ac:dyDescent="0.25">
      <c r="A68"/>
      <c r="B68"/>
      <c r="C68"/>
      <c r="D68"/>
    </row>
    <row r="69" spans="1:4" x14ac:dyDescent="0.25">
      <c r="A69"/>
      <c r="B69"/>
      <c r="C69"/>
      <c r="D69"/>
    </row>
    <row r="70" spans="1:4" x14ac:dyDescent="0.25">
      <c r="A70"/>
      <c r="B70"/>
      <c r="C70"/>
      <c r="D70"/>
    </row>
    <row r="71" spans="1:4" x14ac:dyDescent="0.25">
      <c r="A71"/>
      <c r="B71"/>
      <c r="C71"/>
      <c r="D71"/>
    </row>
    <row r="72" spans="1:4" x14ac:dyDescent="0.25">
      <c r="A72"/>
      <c r="B72"/>
      <c r="C72"/>
      <c r="D72"/>
    </row>
    <row r="73" spans="1:4" x14ac:dyDescent="0.25">
      <c r="A73"/>
      <c r="B73"/>
      <c r="C73"/>
      <c r="D73"/>
    </row>
    <row r="74" spans="1:4" x14ac:dyDescent="0.25">
      <c r="A74"/>
      <c r="B74"/>
      <c r="C74"/>
      <c r="D74"/>
    </row>
    <row r="75" spans="1:4" x14ac:dyDescent="0.25">
      <c r="A75"/>
      <c r="B75"/>
      <c r="C75"/>
      <c r="D75"/>
    </row>
    <row r="76" spans="1:4" x14ac:dyDescent="0.25">
      <c r="A76"/>
      <c r="B76"/>
      <c r="C76"/>
      <c r="D76"/>
    </row>
    <row r="77" spans="1:4" x14ac:dyDescent="0.25">
      <c r="A77"/>
      <c r="B77"/>
      <c r="C77"/>
      <c r="D77"/>
    </row>
    <row r="78" spans="1:4" x14ac:dyDescent="0.25">
      <c r="A78"/>
      <c r="B78"/>
      <c r="C78"/>
      <c r="D78"/>
    </row>
    <row r="79" spans="1:4" x14ac:dyDescent="0.25">
      <c r="A79"/>
      <c r="B79"/>
      <c r="C79"/>
      <c r="D79"/>
    </row>
    <row r="80" spans="1:4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</sheetData>
  <mergeCells count="4">
    <mergeCell ref="J3:M3"/>
    <mergeCell ref="A1:H1"/>
    <mergeCell ref="B3:E3"/>
    <mergeCell ref="F3:I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D1"/>
    </sheetView>
  </sheetViews>
  <sheetFormatPr defaultRowHeight="15" x14ac:dyDescent="0.25"/>
  <cols>
    <col min="1" max="1" width="17.7109375" style="6" customWidth="1"/>
    <col min="2" max="2" width="14.7109375" style="1" customWidth="1"/>
    <col min="3" max="3" width="14.85546875" style="1" customWidth="1"/>
    <col min="4" max="4" width="18.42578125" style="1" customWidth="1"/>
    <col min="5" max="27" width="10.7109375" style="1" customWidth="1"/>
    <col min="28" max="16384" width="9.140625" style="1"/>
  </cols>
  <sheetData>
    <row r="1" spans="1:5" x14ac:dyDescent="0.25">
      <c r="A1" s="202" t="s">
        <v>193</v>
      </c>
      <c r="B1" s="202"/>
      <c r="C1" s="202"/>
      <c r="D1" s="202"/>
    </row>
    <row r="2" spans="1:5" x14ac:dyDescent="0.25">
      <c r="A2" s="5"/>
    </row>
    <row r="3" spans="1:5" ht="30" x14ac:dyDescent="0.25">
      <c r="A3" s="263"/>
      <c r="B3" s="264" t="s">
        <v>190</v>
      </c>
      <c r="C3" s="264" t="s">
        <v>191</v>
      </c>
      <c r="D3" s="265" t="s">
        <v>192</v>
      </c>
      <c r="E3" s="18"/>
    </row>
    <row r="4" spans="1:5" x14ac:dyDescent="0.25">
      <c r="A4" s="53" t="s">
        <v>58</v>
      </c>
      <c r="B4" s="165">
        <v>0.67</v>
      </c>
      <c r="C4" s="165">
        <v>0.72</v>
      </c>
      <c r="D4" s="166">
        <v>0.72</v>
      </c>
      <c r="E4" s="18"/>
    </row>
    <row r="5" spans="1:5" x14ac:dyDescent="0.25">
      <c r="A5" s="54"/>
      <c r="B5" s="55"/>
      <c r="C5" s="55"/>
      <c r="D5" s="56"/>
      <c r="E5" s="18"/>
    </row>
    <row r="6" spans="1:5" x14ac:dyDescent="0.25">
      <c r="A6" s="54" t="s">
        <v>59</v>
      </c>
      <c r="B6" s="55">
        <v>0.61</v>
      </c>
      <c r="C6" s="55">
        <v>0.72</v>
      </c>
      <c r="D6" s="56">
        <v>0.74</v>
      </c>
      <c r="E6" s="18"/>
    </row>
    <row r="7" spans="1:5" x14ac:dyDescent="0.25">
      <c r="A7" s="54" t="s">
        <v>32</v>
      </c>
      <c r="B7" s="55">
        <v>0.57999999999999996</v>
      </c>
      <c r="C7" s="55">
        <v>0.63</v>
      </c>
      <c r="D7" s="56">
        <v>0.63</v>
      </c>
      <c r="E7" s="18"/>
    </row>
    <row r="8" spans="1:5" x14ac:dyDescent="0.25">
      <c r="A8" s="54" t="s">
        <v>36</v>
      </c>
      <c r="B8" s="55">
        <v>0.65</v>
      </c>
      <c r="C8" s="55">
        <v>0.69</v>
      </c>
      <c r="D8" s="56">
        <v>0.71</v>
      </c>
      <c r="E8" s="18"/>
    </row>
    <row r="9" spans="1:5" x14ac:dyDescent="0.25">
      <c r="A9" s="54" t="s">
        <v>62</v>
      </c>
      <c r="B9" s="55">
        <v>0.63</v>
      </c>
      <c r="C9" s="55">
        <v>0.7</v>
      </c>
      <c r="D9" s="56">
        <v>0.69626804685371835</v>
      </c>
      <c r="E9" s="18"/>
    </row>
    <row r="10" spans="1:5" x14ac:dyDescent="0.25">
      <c r="A10" s="54" t="s">
        <v>47</v>
      </c>
      <c r="B10" s="55">
        <v>0.68</v>
      </c>
      <c r="C10" s="55">
        <v>0.73</v>
      </c>
      <c r="D10" s="56">
        <v>0.74</v>
      </c>
      <c r="E10" s="18"/>
    </row>
    <row r="11" spans="1:5" x14ac:dyDescent="0.25">
      <c r="A11" s="54" t="s">
        <v>33</v>
      </c>
      <c r="B11" s="55">
        <v>0.77</v>
      </c>
      <c r="C11" s="55">
        <v>0.8</v>
      </c>
      <c r="D11" s="56">
        <v>0.82</v>
      </c>
      <c r="E11" s="18"/>
    </row>
    <row r="12" spans="1:5" x14ac:dyDescent="0.25">
      <c r="A12" s="54" t="s">
        <v>60</v>
      </c>
      <c r="B12" s="55">
        <v>0.77</v>
      </c>
      <c r="C12" s="55">
        <v>0.81</v>
      </c>
      <c r="D12" s="56">
        <v>0.81</v>
      </c>
      <c r="E12" s="18"/>
    </row>
    <row r="13" spans="1:5" x14ac:dyDescent="0.25">
      <c r="A13" s="57" t="s">
        <v>99</v>
      </c>
      <c r="B13" s="58">
        <v>0.72</v>
      </c>
      <c r="C13" s="58">
        <v>0.74</v>
      </c>
      <c r="D13" s="59">
        <v>0.7409024745269287</v>
      </c>
      <c r="E13" s="18"/>
    </row>
    <row r="14" spans="1:5" x14ac:dyDescent="0.25">
      <c r="A14" s="18"/>
      <c r="B14" s="18"/>
      <c r="C14" s="18"/>
      <c r="D14" s="18"/>
      <c r="E14" s="18"/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5ADA440CE26048ABFA504BA03FF782" ma:contentTypeVersion="0" ma:contentTypeDescription="Create a new document." ma:contentTypeScope="" ma:versionID="3267e8f5633a93b1fed030594265895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CB0555-0A83-4820-8324-7297854ED7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606E78-F27C-4449-A171-070E11A296B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8299EBC-95AF-4170-A104-43EDA073E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Chapter 4</vt:lpstr>
      <vt:lpstr>4.1.1</vt:lpstr>
      <vt:lpstr>4.1.2</vt:lpstr>
      <vt:lpstr>4.2.1</vt:lpstr>
      <vt:lpstr>4.2.2</vt:lpstr>
      <vt:lpstr>4.2.3</vt:lpstr>
      <vt:lpstr>4.2.4</vt:lpstr>
      <vt:lpstr>4.3.1</vt:lpstr>
      <vt:lpstr>4.3.2</vt:lpstr>
      <vt:lpstr>4.3.3</vt:lpstr>
      <vt:lpstr>4.3.4</vt:lpstr>
      <vt:lpstr>4.3.5</vt:lpstr>
      <vt:lpstr>4.3.6</vt:lpstr>
      <vt:lpstr>4.4.1</vt:lpstr>
      <vt:lpstr>4.4.2</vt:lpstr>
    </vt:vector>
  </TitlesOfParts>
  <Company>University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jpalbusa</dc:creator>
  <cp:lastModifiedBy>jpalbusa</cp:lastModifiedBy>
  <dcterms:created xsi:type="dcterms:W3CDTF">2015-07-08T21:46:32Z</dcterms:created>
  <dcterms:modified xsi:type="dcterms:W3CDTF">2021-06-03T17:39:59Z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0x010100BE5ADA440CE26048ABFA504BA03FF782</vt:lpwstr>
  </property>
</Properties>
</file>