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anders\Box\Courtney - Projects\APP Team\Accountability Report Ch. 8\2025\"/>
    </mc:Choice>
  </mc:AlternateContent>
  <xr:revisionPtr revIDLastSave="0" documentId="8_{CF83CAD2-B90E-4A08-91C3-3D00A3A2F26C}" xr6:coauthVersionLast="47" xr6:coauthVersionMax="47" xr10:uidLastSave="{00000000-0000-0000-0000-000000000000}"/>
  <bookViews>
    <workbookView xWindow="28680" yWindow="-120" windowWidth="29040" windowHeight="15720" tabRatio="782" xr2:uid="{00000000-000D-0000-FFFF-FFFF00000000}"/>
  </bookViews>
  <sheets>
    <sheet name="Chapter 8" sheetId="19" r:id="rId1"/>
    <sheet name="8.1.1" sheetId="8" r:id="rId2"/>
    <sheet name="8.1.2" sheetId="5" r:id="rId3"/>
    <sheet name="8.1.3" sheetId="7" r:id="rId4"/>
    <sheet name="8.1.4" sheetId="25" r:id="rId5"/>
    <sheet name="8.1.5" sheetId="26" r:id="rId6"/>
    <sheet name="8.1.6" sheetId="28" r:id="rId7"/>
    <sheet name="8.2.1" sheetId="27" r:id="rId8"/>
    <sheet name="8.3.1" sheetId="1" r:id="rId9"/>
    <sheet name="8.3.2" sheetId="2" r:id="rId10"/>
    <sheet name="8.3.3" sheetId="23" r:id="rId11"/>
  </sheets>
  <externalReferences>
    <externalReference r:id="rId12"/>
    <externalReference r:id="rId13"/>
    <externalReference r:id="rId14"/>
    <externalReference r:id="rId15"/>
  </externalReferences>
  <definedNames>
    <definedName name="hsgpadata" localSheetId="10">#REF!</definedName>
    <definedName name="hsgpadata">#REF!</definedName>
    <definedName name="transferdata" localSheetId="10">#REF!</definedName>
    <definedName name="transferdat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23" l="1"/>
  <c r="D88" i="23"/>
  <c r="D74" i="23"/>
  <c r="D60" i="23"/>
  <c r="D31" i="23"/>
  <c r="D17" i="23"/>
  <c r="C41" i="2"/>
  <c r="C28" i="2"/>
  <c r="C15" i="2"/>
  <c r="D20" i="28" l="1"/>
  <c r="D19" i="28"/>
  <c r="F18" i="28"/>
  <c r="E18" i="28"/>
  <c r="C18" i="28"/>
  <c r="D18" i="28" s="1"/>
  <c r="B18" i="28"/>
  <c r="F17" i="28"/>
  <c r="E17" i="28"/>
  <c r="C17" i="28"/>
  <c r="D17" i="28" s="1"/>
  <c r="B17" i="28"/>
  <c r="D16" i="28"/>
  <c r="D15" i="28"/>
  <c r="D14" i="28"/>
  <c r="D13" i="28"/>
  <c r="D12" i="28"/>
  <c r="D11" i="28"/>
  <c r="D10" i="28"/>
  <c r="D9" i="28"/>
  <c r="D8" i="28"/>
  <c r="D7" i="28"/>
  <c r="D6" i="28"/>
  <c r="D5" i="28"/>
</calcChain>
</file>

<file path=xl/sharedStrings.xml><?xml version="1.0" encoding="utf-8"?>
<sst xmlns="http://schemas.openxmlformats.org/spreadsheetml/2006/main" count="215" uniqueCount="90">
  <si>
    <t>Chapter 8: Teaching and Learning</t>
  </si>
  <si>
    <t>8.1: UNDERGRADUATE STUDENT LEARNING</t>
  </si>
  <si>
    <t>8.1.1 Self-reported proficiency levels</t>
  </si>
  <si>
    <t xml:space="preserve">8.1.2 Student engagement with research, internships, and service learning, </t>
  </si>
  <si>
    <t>8.1.3 Academic engagement</t>
  </si>
  <si>
    <t>8.1.4 Student satisfaction</t>
  </si>
  <si>
    <t>8.1.5 Share of undergraduates taking at least one course online</t>
  </si>
  <si>
    <t>8.1.6  Summer enrollment as a percentage of Fall-Winter-Spring enrollment</t>
  </si>
  <si>
    <t>8.2 DOCTORAL STUDENT LEARNING</t>
  </si>
  <si>
    <t>8.2.1 Doctoral preparation by skill set</t>
  </si>
  <si>
    <t>8.3 THE INSTRUCTIONAL WORKFORCE</t>
  </si>
  <si>
    <t>8.3.1 General campus student-faculty ratio</t>
  </si>
  <si>
    <t>8.3.2 Student credit hours, by instructional staff and class type</t>
  </si>
  <si>
    <t>8.3.3 Student credit hours, by instructional staff and class type and class size</t>
  </si>
  <si>
    <t>Click on an indicator link or its associated tab below to see the table, source and notes.</t>
  </si>
  <si>
    <t>Reference the dashboard:</t>
  </si>
  <si>
    <t>UC undergraduate student research, internships, and service learning dashboard</t>
  </si>
  <si>
    <t xml:space="preserve">UCUES common items longitudinal analysis dashboard provides trend data on critical items and the ability to filter by campus and other characteristics. 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</si>
  <si>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</si>
  <si>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</si>
  <si>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</si>
  <si>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</si>
  <si>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</si>
  <si>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</si>
  <si>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</si>
  <si>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</si>
  <si>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</si>
  <si>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</si>
  <si>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</si>
  <si>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CSU</t>
  </si>
  <si>
    <t>AAU Public</t>
  </si>
  <si>
    <t>UC</t>
  </si>
  <si>
    <t>AAU Private</t>
  </si>
  <si>
    <t>YAHC</t>
  </si>
  <si>
    <t>FTE</t>
  </si>
  <si>
    <t>Regular</t>
  </si>
  <si>
    <t>Summer</t>
  </si>
  <si>
    <t>Year-average headcount</t>
  </si>
  <si>
    <t>2009-10</t>
  </si>
  <si>
    <t>2010-11</t>
  </si>
  <si>
    <t>2011-12</t>
  </si>
  <si>
    <t>Legislative report uses FWS from August Table 1 Finals and Summer is Trailing from Campus November Table 1 Estimates</t>
  </si>
  <si>
    <t>Includes Undergraduates, Postbaccs and Graduate students - excludes Health Sciences</t>
  </si>
  <si>
    <t>Time</t>
  </si>
  <si>
    <t>Year-Average Headcount</t>
  </si>
  <si>
    <t>Universitywide</t>
  </si>
  <si>
    <t>% of Fall-Spring</t>
  </si>
  <si>
    <t>Santa Cruz</t>
  </si>
  <si>
    <t>Santa Barbara</t>
  </si>
  <si>
    <t>Irvine</t>
  </si>
  <si>
    <t>Los Angeles</t>
  </si>
  <si>
    <t>San Diego</t>
  </si>
  <si>
    <t>Riverside</t>
  </si>
  <si>
    <t>Davis</t>
  </si>
  <si>
    <t>Berkeley</t>
  </si>
  <si>
    <t>Merced</t>
  </si>
  <si>
    <t>Includes Undergraduates and Graduate students - excludes Health Sciences</t>
  </si>
  <si>
    <t>8.2.1 Self-reported skill levels after completion of doctoral program, Universitywide</t>
  </si>
  <si>
    <t>UC doctoral experience survey</t>
  </si>
  <si>
    <t>reference the dashboard:</t>
  </si>
  <si>
    <t>Student faculty ratio dashboard</t>
  </si>
  <si>
    <t>8.3.2 Student credit hours, by instructional staff and class type, Universitywide</t>
  </si>
  <si>
    <t>Full-time permanent faculty</t>
  </si>
  <si>
    <t>Lecturers</t>
  </si>
  <si>
    <t>Visitors and Adjuncts</t>
  </si>
  <si>
    <t>Other instructors</t>
  </si>
  <si>
    <t>Lower Division</t>
  </si>
  <si>
    <t xml:space="preserve"> </t>
  </si>
  <si>
    <t>Upper Division</t>
  </si>
  <si>
    <t>Graduate</t>
  </si>
  <si>
    <t>8.3.3 Student credit hours, by instructional staff and class type and class size, Universitywide</t>
  </si>
  <si>
    <t>LD</t>
  </si>
  <si>
    <t>1 to 49</t>
  </si>
  <si>
    <t>50 to 149</t>
  </si>
  <si>
    <t>150+</t>
  </si>
  <si>
    <t>UD</t>
  </si>
  <si>
    <t>GR</t>
  </si>
  <si>
    <t>Annual Accountability Report 2025</t>
  </si>
  <si>
    <t>University of California Undergraduate Experience Survey (UCUES) Data Tables, 2024 dashboard</t>
  </si>
  <si>
    <t>2023-24</t>
  </si>
  <si>
    <t>8.1.1 Self-reported proficiency levels, Universitywide, Spring 2024</t>
  </si>
  <si>
    <t>8.1.2 Students engagement with research, internships, and service learning, Spring 2024</t>
  </si>
  <si>
    <t>8.1.3 Academic engagement, Spring 2024</t>
  </si>
  <si>
    <t>8.1.4 Student satisfaction, Spring 2006 to 2024</t>
  </si>
  <si>
    <t>8.1.5 Share of undergraduates taking at least one course online, Universitywide and comparison institutions, 2013–14 to 2023–24</t>
  </si>
  <si>
    <t>8.1.6 Summer enrollment as a percentage of fall-winter-spring enrollment, Universitywide and UC campuses, 2009–10 to 2023–24</t>
  </si>
  <si>
    <t>Fall-Spring 2023-24</t>
  </si>
  <si>
    <t>Summer 2024 (estimated)</t>
  </si>
  <si>
    <t>Source: Summer Legislative Report:https://www.ucop.edu/operating-budget/_files/legreports/2024-25/uc_summer_enrollment_legrpt.pdf</t>
  </si>
  <si>
    <t>8.3.1 General campus student-faculty ratio, Universitywide, 2004–05 to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</si>
</sst>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MS Sans Serif"/>
      <family val="2"/>
    </font>
    <font>
      <sz val="11"/>
      <color rgb="FF000000"/>
      <name val="Arial"/>
      <family val="2"/>
    </font>
    <font>
      <b/>
      <sz val="10"/>
      <color theme="1"/>
      <name val="Cambria"/>
      <family val="2"/>
      <scheme val="major"/>
    </font>
    <font>
      <sz val="10"/>
      <name val="Cambria"/>
      <family val="2"/>
      <scheme val="major"/>
    </font>
    <font>
      <b/>
      <sz val="11"/>
      <color rgb="FF44475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62">
    <xf numFmtId="0" fontId="0" fillId="0" borderId="0" xfId="0"/>
    <xf numFmtId="0" fontId="4" fillId="0" borderId="0" xfId="0" applyFont="1"/>
    <xf numFmtId="49" fontId="5" fillId="0" borderId="0" xfId="0" applyNumberFormat="1" applyFont="1"/>
    <xf numFmtId="49" fontId="4" fillId="0" borderId="0" xfId="0" applyNumberFormat="1" applyFont="1" applyAlignment="1">
      <alignment vertical="center"/>
    </xf>
    <xf numFmtId="49" fontId="8" fillId="0" borderId="0" xfId="1" applyNumberFormat="1" applyFont="1" applyAlignment="1">
      <alignment horizontal="left"/>
    </xf>
    <xf numFmtId="0" fontId="8" fillId="0" borderId="0" xfId="1" applyFont="1" applyAlignment="1"/>
    <xf numFmtId="49" fontId="8" fillId="0" borderId="0" xfId="1" applyNumberFormat="1" applyFont="1" applyAlignment="1"/>
    <xf numFmtId="49" fontId="6" fillId="0" borderId="0" xfId="0" applyNumberFormat="1" applyFont="1"/>
    <xf numFmtId="49" fontId="3" fillId="0" borderId="0" xfId="1" applyNumberFormat="1" applyAlignment="1">
      <alignment wrapText="1"/>
    </xf>
    <xf numFmtId="49" fontId="3" fillId="0" borderId="0" xfId="1" applyNumberFormat="1" applyAlignment="1"/>
    <xf numFmtId="164" fontId="0" fillId="0" borderId="0" xfId="0" applyNumberFormat="1"/>
    <xf numFmtId="49" fontId="4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9" fontId="0" fillId="0" borderId="0" xfId="0" applyNumberFormat="1"/>
    <xf numFmtId="1" fontId="0" fillId="0" borderId="0" xfId="0" applyNumberFormat="1"/>
    <xf numFmtId="3" fontId="0" fillId="0" borderId="0" xfId="0" applyNumberFormat="1"/>
    <xf numFmtId="0" fontId="10" fillId="0" borderId="0" xfId="0" applyFont="1"/>
    <xf numFmtId="0" fontId="11" fillId="2" borderId="1" xfId="0" applyFont="1" applyFill="1" applyBorder="1"/>
    <xf numFmtId="0" fontId="11" fillId="0" borderId="0" xfId="0" applyFont="1"/>
    <xf numFmtId="0" fontId="12" fillId="0" borderId="0" xfId="0" quotePrefix="1" applyFont="1" applyAlignment="1">
      <alignment horizontal="left" vertical="top"/>
    </xf>
    <xf numFmtId="0" fontId="13" fillId="0" borderId="0" xfId="0" applyFont="1"/>
    <xf numFmtId="0" fontId="14" fillId="0" borderId="0" xfId="0" applyFont="1"/>
    <xf numFmtId="0" fontId="10" fillId="0" borderId="0" xfId="0" quotePrefix="1" applyFont="1"/>
    <xf numFmtId="0" fontId="6" fillId="0" borderId="0" xfId="0" applyFont="1" applyAlignment="1">
      <alignment vertical="center" wrapText="1"/>
    </xf>
    <xf numFmtId="164" fontId="4" fillId="0" borderId="0" xfId="0" applyNumberFormat="1" applyFont="1"/>
    <xf numFmtId="49" fontId="8" fillId="0" borderId="0" xfId="1" applyNumberFormat="1" applyFont="1" applyAlignment="1">
      <alignment wrapText="1"/>
    </xf>
    <xf numFmtId="0" fontId="8" fillId="0" borderId="0" xfId="1" applyFont="1" applyAlignment="1">
      <alignment vertical="center"/>
    </xf>
    <xf numFmtId="0" fontId="5" fillId="0" borderId="0" xfId="0" applyFont="1"/>
    <xf numFmtId="0" fontId="3" fillId="0" borderId="0" xfId="1"/>
    <xf numFmtId="0" fontId="3" fillId="0" borderId="0" xfId="1" applyAlignment="1">
      <alignment vertical="center"/>
    </xf>
    <xf numFmtId="0" fontId="15" fillId="0" borderId="0" xfId="0" applyFont="1"/>
    <xf numFmtId="49" fontId="3" fillId="0" borderId="0" xfId="1" applyNumberFormat="1" applyAlignment="1">
      <alignment horizontal="left" vertical="center"/>
    </xf>
    <xf numFmtId="9" fontId="0" fillId="0" borderId="0" xfId="7" applyFont="1" applyBorder="1" applyAlignment="1">
      <alignment horizontal="center"/>
    </xf>
    <xf numFmtId="0" fontId="16" fillId="0" borderId="0" xfId="0" applyFont="1"/>
    <xf numFmtId="9" fontId="10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9" fontId="0" fillId="0" borderId="0" xfId="7" applyFont="1" applyFill="1"/>
    <xf numFmtId="49" fontId="0" fillId="0" borderId="0" xfId="0" applyNumberForma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9" fontId="0" fillId="0" borderId="0" xfId="7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7" applyFont="1"/>
    <xf numFmtId="3" fontId="10" fillId="0" borderId="0" xfId="0" applyNumberFormat="1" applyFont="1" applyAlignment="1">
      <alignment vertical="center"/>
    </xf>
    <xf numFmtId="0" fontId="11" fillId="0" borderId="0" xfId="0" applyFont="1" applyBorder="1"/>
    <xf numFmtId="0" fontId="17" fillId="2" borderId="1" xfId="0" applyFont="1" applyFill="1" applyBorder="1"/>
    <xf numFmtId="0" fontId="17" fillId="0" borderId="0" xfId="0" applyFont="1"/>
    <xf numFmtId="0" fontId="18" fillId="0" borderId="0" xfId="0" applyFont="1"/>
    <xf numFmtId="0" fontId="1" fillId="0" borderId="0" xfId="0" applyFont="1"/>
    <xf numFmtId="0" fontId="11" fillId="2" borderId="0" xfId="0" applyFont="1" applyFill="1" applyBorder="1"/>
    <xf numFmtId="0" fontId="17" fillId="0" borderId="0" xfId="0" applyFont="1" applyBorder="1"/>
    <xf numFmtId="0" fontId="18" fillId="0" borderId="0" xfId="0" applyFont="1" applyBorder="1"/>
    <xf numFmtId="0" fontId="1" fillId="0" borderId="0" xfId="0" applyFont="1" applyBorder="1"/>
    <xf numFmtId="0" fontId="4" fillId="0" borderId="0" xfId="0" applyFont="1" applyBorder="1"/>
    <xf numFmtId="3" fontId="18" fillId="0" borderId="0" xfId="0" applyNumberFormat="1" applyFont="1"/>
    <xf numFmtId="3" fontId="0" fillId="0" borderId="0" xfId="0" applyNumberFormat="1" applyFont="1"/>
    <xf numFmtId="0" fontId="0" fillId="0" borderId="0" xfId="0" applyFont="1"/>
  </cellXfs>
  <cellStyles count="11">
    <cellStyle name="Hyperlink" xfId="1" builtinId="8"/>
    <cellStyle name="Normal" xfId="0" builtinId="0"/>
    <cellStyle name="Normal 2" xfId="2" xr:uid="{00000000-0005-0000-0000-000002000000}"/>
    <cellStyle name="Normal 2 2" xfId="10" xr:uid="{00000000-0005-0000-0000-000003000000}"/>
    <cellStyle name="Normal 2 3" xfId="8" xr:uid="{00000000-0005-0000-0000-000004000000}"/>
    <cellStyle name="Normal 3" xfId="3" xr:uid="{00000000-0005-0000-0000-000005000000}"/>
    <cellStyle name="Normal 3 2" xfId="4" xr:uid="{00000000-0005-0000-0000-000006000000}"/>
    <cellStyle name="Normal 4" xfId="5" xr:uid="{00000000-0005-0000-0000-000007000000}"/>
    <cellStyle name="Normal 4 2" xfId="9" xr:uid="{00000000-0005-0000-0000-000008000000}"/>
    <cellStyle name="Percent" xfId="7" builtinId="5"/>
    <cellStyle name="Percent 2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020-21\Final-2021-aug21.xlsx" TargetMode="External"/><Relationship Id="rId1" Type="http://schemas.openxmlformats.org/officeDocument/2006/relationships/externalLinkPath" Target="file:///X:\2020-21\Final-2021-aug2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021-22\Estimated-2122-nov21.xlsx" TargetMode="External"/><Relationship Id="rId1" Type="http://schemas.openxmlformats.org/officeDocument/2006/relationships/externalLinkPath" Target="file:///X:\2021-22\Estimated-2122-nov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021-22\Final-2122-aug22.xlsx" TargetMode="External"/><Relationship Id="rId1" Type="http://schemas.openxmlformats.org/officeDocument/2006/relationships/externalLinkPath" Target="file:///X:\2021-22\Final-2122-aug2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022-23\Estimated-2223-nov22.xlsx" TargetMode="External"/><Relationship Id="rId1" Type="http://schemas.openxmlformats.org/officeDocument/2006/relationships/externalLinkPath" Target="file:///X:\2022-23\Estimated-2223-nov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us"/>
      <sheetName val="FWS"/>
      <sheetName val="summer"/>
      <sheetName val="health sciences"/>
      <sheetName val="PDST"/>
      <sheetName val="GC PDST"/>
      <sheetName val="Nonresidents"/>
      <sheetName val="Residents"/>
      <sheetName val="overenrollment"/>
      <sheetName val="2 to 1 Ratio"/>
      <sheetName val="FWS-BK"/>
      <sheetName val="FWS-DV"/>
      <sheetName val="FWS-IR"/>
      <sheetName val="FWS-LA"/>
      <sheetName val="FWS-MC"/>
      <sheetName val="FWS-RV"/>
      <sheetName val="FWS-SD"/>
      <sheetName val="FWS-SF"/>
      <sheetName val="FWS-SB"/>
      <sheetName val="FWS-SC"/>
      <sheetName val="Summer-BK"/>
      <sheetName val="Summer-DV"/>
      <sheetName val="Summer-IR"/>
      <sheetName val="Summer-LA"/>
      <sheetName val="Summer-MC"/>
      <sheetName val="Summer-RV"/>
      <sheetName val="Summer-SD"/>
      <sheetName val="Summer-SF"/>
      <sheetName val="Summer-SB"/>
      <sheetName val="Summer-SC"/>
      <sheetName val="Grad Health Sciences (Non-PDST)"/>
    </sheetNames>
    <sheetDataSet>
      <sheetData sheetId="0" refreshError="1"/>
      <sheetData sheetId="1" refreshError="1">
        <row r="32">
          <cell r="D32">
            <v>215363.67</v>
          </cell>
        </row>
        <row r="38">
          <cell r="D38">
            <v>132.33000000000001</v>
          </cell>
        </row>
        <row r="39">
          <cell r="D39">
            <v>38366.33</v>
          </cell>
        </row>
        <row r="66">
          <cell r="D66">
            <v>212161.82084</v>
          </cell>
        </row>
        <row r="69">
          <cell r="D69">
            <v>132</v>
          </cell>
        </row>
        <row r="70">
          <cell r="D70">
            <v>37238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us"/>
      <sheetName val="FWS"/>
      <sheetName val="summer"/>
      <sheetName val="health sciences"/>
      <sheetName val="PDST"/>
      <sheetName val="GC PDST"/>
      <sheetName val="Nonresidents"/>
      <sheetName val="Residents"/>
      <sheetName val="overenrollment"/>
      <sheetName val="2 to 1 Ratio"/>
      <sheetName val="FWS-BK"/>
      <sheetName val="FWS-DV"/>
      <sheetName val="FWS-IR"/>
      <sheetName val="FWS-LA"/>
      <sheetName val="FWS-MC"/>
      <sheetName val="FWS-RV"/>
      <sheetName val="FWS-SD"/>
      <sheetName val="FWS-SF"/>
      <sheetName val="FWS-SB"/>
      <sheetName val="FWS-SC"/>
      <sheetName val="Summer-BK"/>
      <sheetName val="Summer-DV"/>
      <sheetName val="Summer-IR"/>
      <sheetName val="Summer-LA"/>
      <sheetName val="Summer-MC"/>
      <sheetName val="Summer-RV"/>
      <sheetName val="Summer-SD"/>
      <sheetName val="Summer-SF"/>
      <sheetName val="Summer-SB"/>
      <sheetName val="Summer-SC"/>
      <sheetName val="Grad Health Sciences (Non-PDST)"/>
    </sheetNames>
    <sheetDataSet>
      <sheetData sheetId="0" refreshError="1"/>
      <sheetData sheetId="1" refreshError="1"/>
      <sheetData sheetId="2" refreshError="1">
        <row r="90">
          <cell r="B90">
            <v>99436</v>
          </cell>
          <cell r="D90">
            <v>19844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us"/>
      <sheetName val="FWS"/>
      <sheetName val="summer"/>
      <sheetName val="health sciences"/>
      <sheetName val="PDST"/>
      <sheetName val="GC PDST"/>
      <sheetName val="Nonresidents"/>
      <sheetName val="Residents"/>
      <sheetName val="overenrollment"/>
      <sheetName val="2 to 1 Ratio"/>
      <sheetName val="FWS-BK"/>
      <sheetName val="FWS-DV"/>
      <sheetName val="FWS-IR"/>
      <sheetName val="FWS-LA"/>
      <sheetName val="FWS-MC"/>
      <sheetName val="FWS-RV"/>
      <sheetName val="FWS-SD"/>
      <sheetName val="FWS-SF"/>
      <sheetName val="FWS-SB"/>
      <sheetName val="FWS-SC"/>
      <sheetName val="Summer-BK"/>
      <sheetName val="Summer-DV"/>
      <sheetName val="Summer-IR"/>
      <sheetName val="Summer-LA"/>
      <sheetName val="Summer-MC"/>
      <sheetName val="Summer-RV"/>
      <sheetName val="Summer-SD"/>
      <sheetName val="Summer-SF"/>
      <sheetName val="Summer-SB"/>
      <sheetName val="Summer-SC"/>
      <sheetName val="Grad Health Sciences (Non-PDST)"/>
    </sheetNames>
    <sheetDataSet>
      <sheetData sheetId="0" refreshError="1"/>
      <sheetData sheetId="1" refreshError="1">
        <row r="32">
          <cell r="D32">
            <v>220293</v>
          </cell>
        </row>
        <row r="38">
          <cell r="D38">
            <v>120</v>
          </cell>
        </row>
        <row r="39">
          <cell r="D39">
            <v>40778</v>
          </cell>
        </row>
        <row r="67">
          <cell r="D67">
            <v>213270</v>
          </cell>
        </row>
        <row r="70">
          <cell r="D70">
            <v>119</v>
          </cell>
        </row>
        <row r="71">
          <cell r="D71">
            <v>39512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us"/>
      <sheetName val="FWS"/>
      <sheetName val="summer"/>
      <sheetName val="health sciences"/>
      <sheetName val="PDST"/>
      <sheetName val="GC PDST"/>
      <sheetName val="Nonresidents"/>
      <sheetName val="Residents"/>
      <sheetName val="overenrollment"/>
      <sheetName val="2 to 1 Ratio"/>
      <sheetName val="FWS-BK"/>
      <sheetName val="FWS-DV"/>
      <sheetName val="FWS-IR"/>
      <sheetName val="FWS-LA"/>
      <sheetName val="FWS-MC"/>
      <sheetName val="FWS-RV"/>
      <sheetName val="FWS-SD"/>
      <sheetName val="FWS-SF"/>
      <sheetName val="FWS-SB"/>
      <sheetName val="FWS-SC"/>
      <sheetName val="Summer-BK"/>
      <sheetName val="Summer-DV"/>
      <sheetName val="Summer-IR"/>
      <sheetName val="Summer-LA"/>
      <sheetName val="Summer-MC"/>
      <sheetName val="Summer-RV"/>
      <sheetName val="Summer-SD"/>
      <sheetName val="Summer-SF"/>
      <sheetName val="Summer-SB"/>
      <sheetName val="Summer-SC"/>
      <sheetName val="Grad Health Sciences (Non-PDST)"/>
    </sheetNames>
    <sheetDataSet>
      <sheetData sheetId="0" refreshError="1"/>
      <sheetData sheetId="1" refreshError="1"/>
      <sheetData sheetId="2" refreshError="1">
        <row r="90">
          <cell r="B90">
            <v>93060</v>
          </cell>
          <cell r="D90">
            <v>18985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niversityofcalifornia.edu/about-us/information-center/university-california-undergraduate-experience-survey-ucues-data-tables-2024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universityofcalifornia.edu/about-us/information-center/ug-research-internships-service-learning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universityofcalifornia.edu/about-us/information-center/university-california-undergraduate-experience-survey-ucues-data-tables-202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universityofcalifornia.edu/about-us/information-center/ucues-longitudina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versityofcalifornia.edu/about-us/information-center/doctoral-experience-survey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versityofcalifornia.edu/about-us/information-center/student-faculty-rat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115" zoomScaleNormal="115" workbookViewId="0">
      <selection activeCell="K12" sqref="K12"/>
    </sheetView>
  </sheetViews>
  <sheetFormatPr defaultRowHeight="14.5" x14ac:dyDescent="0.35"/>
  <cols>
    <col min="1" max="1" width="9.1796875" customWidth="1"/>
    <col min="11" max="11" width="3.7265625" customWidth="1"/>
    <col min="12" max="14" width="9.1796875" hidden="1" customWidth="1"/>
  </cols>
  <sheetData>
    <row r="1" spans="1:14" x14ac:dyDescent="0.3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3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x14ac:dyDescent="0.3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34.5" customHeight="1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17.25" customHeight="1" x14ac:dyDescent="0.35">
      <c r="A7" s="40" t="s">
        <v>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x14ac:dyDescent="0.3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5">
      <c r="A9" s="39" t="s">
        <v>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 x14ac:dyDescent="0.35">
      <c r="A10" s="2"/>
      <c r="B10" s="5" t="s"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35">
      <c r="A11" s="2"/>
      <c r="B11" s="5" t="s">
        <v>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35">
      <c r="A12" s="2"/>
      <c r="B12" s="5" t="s">
        <v>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35">
      <c r="A13" s="2"/>
      <c r="B13" s="6" t="s">
        <v>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35">
      <c r="A14" s="2"/>
      <c r="B14" s="4" t="s">
        <v>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35">
      <c r="A15" s="2"/>
      <c r="B15" s="4" t="s">
        <v>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35">
      <c r="A16" s="2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35">
      <c r="A17" s="39" t="s">
        <v>8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5" customHeight="1" x14ac:dyDescent="0.35">
      <c r="A18" s="2"/>
      <c r="B18" s="6" t="s">
        <v>9</v>
      </c>
      <c r="C18" s="6"/>
      <c r="D18" s="26"/>
      <c r="E18" s="26"/>
      <c r="F18" s="26"/>
      <c r="G18" s="8"/>
      <c r="H18" s="8"/>
      <c r="I18" s="8"/>
      <c r="J18" s="8"/>
      <c r="K18" s="8"/>
      <c r="L18" s="8"/>
      <c r="M18" s="8"/>
      <c r="N18" s="8"/>
    </row>
    <row r="19" spans="1:14" ht="15" customHeight="1" x14ac:dyDescent="0.35">
      <c r="A19" s="2"/>
      <c r="B19" s="9"/>
      <c r="C19" s="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35">
      <c r="A20" s="39" t="s">
        <v>10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4" x14ac:dyDescent="0.35">
      <c r="A21" s="2"/>
      <c r="B21" s="27" t="s">
        <v>11</v>
      </c>
      <c r="C21" s="28"/>
      <c r="D21" s="28"/>
      <c r="E21" s="28"/>
      <c r="F21" s="28"/>
      <c r="G21" s="28"/>
      <c r="H21" s="28"/>
      <c r="I21" s="28"/>
    </row>
    <row r="22" spans="1:14" x14ac:dyDescent="0.35">
      <c r="A22" s="2"/>
      <c r="B22" s="27" t="s">
        <v>12</v>
      </c>
      <c r="C22" s="2"/>
      <c r="D22" s="2"/>
      <c r="E22" s="2"/>
      <c r="F22" s="2"/>
      <c r="G22" s="2"/>
      <c r="H22" s="2"/>
      <c r="I22" s="2"/>
      <c r="J22" s="7"/>
      <c r="K22" s="7"/>
      <c r="L22" s="7"/>
      <c r="M22" s="7"/>
      <c r="N22" s="7"/>
    </row>
    <row r="23" spans="1:14" x14ac:dyDescent="0.35">
      <c r="A23" s="2"/>
      <c r="B23" s="27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5" customHeight="1" x14ac:dyDescent="0.35"/>
    <row r="25" spans="1:14" x14ac:dyDescent="0.35">
      <c r="A25" t="s">
        <v>14</v>
      </c>
    </row>
  </sheetData>
  <mergeCells count="5">
    <mergeCell ref="A20:N20"/>
    <mergeCell ref="A1:N6"/>
    <mergeCell ref="A7:N8"/>
    <mergeCell ref="A9:N9"/>
    <mergeCell ref="A17:N17"/>
  </mergeCells>
  <hyperlinks>
    <hyperlink ref="B23:N23" location="'8.5.1'!A1" display="8.5.1 Continuing education enrollments in extension programs" xr:uid="{00000000-0004-0000-0000-000000000000}"/>
    <hyperlink ref="B10" location="'8.1.1'!A1" display="8.1.1 Self-reported skill levels from first year to senior year" xr:uid="{00000000-0004-0000-0000-000001000000}"/>
    <hyperlink ref="B11" location="'8.1.2'!A1" display="8.1.2 Students completing a research project or research paper as part of their coursework" xr:uid="{00000000-0004-0000-0000-000002000000}"/>
    <hyperlink ref="B12" location="'8.1.3'!A1" display="8.1.3 Students assisting faculty in conducting research " xr:uid="{00000000-0004-0000-0000-000003000000}"/>
    <hyperlink ref="B13" location="'8.1.4'!A1" display="8.1.4 Student responses to question about areas of engagement" xr:uid="{00000000-0004-0000-0000-000004000000}"/>
    <hyperlink ref="B14" location="'8.1.5'!A1" display="8.1.5 Student satisfaction with overall academic experience" xr:uid="{00000000-0004-0000-0000-000005000000}"/>
    <hyperlink ref="B18" location="'8.2.1'!A1" display="8.2.1 Self-reported skill levels after completion of doctoral program" xr:uid="{00000000-0004-0000-0000-000006000000}"/>
    <hyperlink ref="B21" location="'8.3.1'!A1" display="8.3.1 General campus student-faculty ratio" xr:uid="{00000000-0004-0000-0000-000007000000}"/>
    <hyperlink ref="B22" location="'8.3.2'!A1" display="8.3.2 Student credit hours, by instructional staff and class type" xr:uid="{00000000-0004-0000-0000-000008000000}"/>
    <hyperlink ref="B23" location="'8.3.3'!A1" display="8.3.3 Student credit hours, by instructional staff and class type and class size" xr:uid="{00000000-0004-0000-0000-000009000000}"/>
    <hyperlink ref="B15" location="'8.1.6'!A1" display="8.1.6 Share of undergraduates taking at least one course online" xr:uid="{00000000-0004-0000-0000-00000A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5"/>
  <sheetViews>
    <sheetView workbookViewId="0">
      <selection activeCell="A12" sqref="A12"/>
    </sheetView>
  </sheetViews>
  <sheetFormatPr defaultColWidth="9.1796875" defaultRowHeight="14.5" x14ac:dyDescent="0.35"/>
  <cols>
    <col min="1" max="1" width="22" customWidth="1"/>
    <col min="2" max="2" width="10.453125" customWidth="1"/>
    <col min="3" max="3" width="26.54296875" customWidth="1"/>
    <col min="4" max="4" width="15.81640625" customWidth="1"/>
    <col min="5" max="5" width="20.54296875" customWidth="1"/>
    <col min="6" max="6" width="15.81640625" customWidth="1"/>
    <col min="7" max="7" width="15.7265625" bestFit="1" customWidth="1"/>
    <col min="8" max="8" width="18.1796875" bestFit="1" customWidth="1"/>
  </cols>
  <sheetData>
    <row r="1" spans="1:7" x14ac:dyDescent="0.35">
      <c r="A1" s="3" t="s">
        <v>61</v>
      </c>
      <c r="B1" s="3"/>
      <c r="C1" s="3"/>
      <c r="D1" s="3"/>
      <c r="E1" s="3"/>
      <c r="F1" s="3"/>
    </row>
    <row r="2" spans="1:7" x14ac:dyDescent="0.35">
      <c r="A2" s="37"/>
      <c r="B2" s="37"/>
      <c r="C2" s="37"/>
      <c r="D2" s="37"/>
      <c r="E2" s="37"/>
      <c r="F2" s="37"/>
    </row>
    <row r="3" spans="1:7" s="13" customFormat="1" x14ac:dyDescent="0.35">
      <c r="A3" s="54"/>
      <c r="B3" s="18"/>
      <c r="C3" s="50" t="s">
        <v>62</v>
      </c>
      <c r="D3" s="50" t="s">
        <v>63</v>
      </c>
      <c r="E3" s="50" t="s">
        <v>64</v>
      </c>
      <c r="F3" s="50" t="s">
        <v>65</v>
      </c>
      <c r="G3"/>
    </row>
    <row r="4" spans="1:7" x14ac:dyDescent="0.35">
      <c r="A4" s="55" t="s">
        <v>66</v>
      </c>
      <c r="B4" s="20" t="s">
        <v>18</v>
      </c>
      <c r="C4" s="48">
        <v>1860592.4799999825</v>
      </c>
      <c r="D4" s="48">
        <v>1440886.2849999904</v>
      </c>
      <c r="E4" s="48">
        <v>186259.49999999994</v>
      </c>
      <c r="F4" s="48">
        <v>495596.08999999549</v>
      </c>
      <c r="G4" s="16"/>
    </row>
    <row r="5" spans="1:7" x14ac:dyDescent="0.35">
      <c r="A5" s="55"/>
      <c r="B5" s="20"/>
      <c r="C5" s="48">
        <v>1892538.5899999868</v>
      </c>
      <c r="D5" s="48">
        <v>1514948.8799999929</v>
      </c>
      <c r="E5" s="48">
        <v>202057.49999999985</v>
      </c>
      <c r="F5" s="48">
        <v>527588.65714285302</v>
      </c>
      <c r="G5" s="16"/>
    </row>
    <row r="6" spans="1:7" x14ac:dyDescent="0.35">
      <c r="A6" s="55"/>
      <c r="B6" s="20"/>
      <c r="C6" s="48">
        <v>1924670.1129965</v>
      </c>
      <c r="D6" s="48">
        <v>1639666.1702204999</v>
      </c>
      <c r="E6" s="48">
        <v>192786.28272399999</v>
      </c>
      <c r="F6" s="48">
        <v>474705.45426750003</v>
      </c>
      <c r="G6" s="16"/>
    </row>
    <row r="7" spans="1:7" x14ac:dyDescent="0.35">
      <c r="A7" s="55"/>
      <c r="B7" s="20"/>
      <c r="C7" s="48">
        <v>1882240.5421100003</v>
      </c>
      <c r="D7" s="48">
        <v>1701398.2563715</v>
      </c>
      <c r="E7" s="48">
        <v>216563.99954650001</v>
      </c>
      <c r="F7" s="48">
        <v>478700.76657000004</v>
      </c>
      <c r="G7" s="16"/>
    </row>
    <row r="8" spans="1:7" x14ac:dyDescent="0.35">
      <c r="A8" s="55"/>
      <c r="B8" s="20"/>
      <c r="C8" s="48">
        <v>2054255.5783965003</v>
      </c>
      <c r="D8" s="48">
        <v>1741592.8653875003</v>
      </c>
      <c r="E8" s="48">
        <v>211344.7047765</v>
      </c>
      <c r="F8" s="48">
        <v>638031.92909300001</v>
      </c>
      <c r="G8" s="16"/>
    </row>
    <row r="9" spans="1:7" x14ac:dyDescent="0.35">
      <c r="A9" s="55"/>
      <c r="B9" s="20"/>
      <c r="C9" s="48">
        <v>2254512.9148375001</v>
      </c>
      <c r="D9" s="48">
        <v>1723204.1645209999</v>
      </c>
      <c r="E9" s="48">
        <v>197210.53996600001</v>
      </c>
      <c r="F9" s="48">
        <v>678923.01710249996</v>
      </c>
      <c r="G9" s="16"/>
    </row>
    <row r="10" spans="1:7" x14ac:dyDescent="0.35">
      <c r="A10" s="55"/>
      <c r="B10" s="20" t="s">
        <v>24</v>
      </c>
      <c r="C10" s="48">
        <v>2277245.5585504994</v>
      </c>
      <c r="D10" s="48">
        <v>1729357.6676034997</v>
      </c>
      <c r="E10" s="48">
        <v>190548.66921150003</v>
      </c>
      <c r="F10" s="48">
        <v>691842.95305949997</v>
      </c>
      <c r="G10" s="16"/>
    </row>
    <row r="11" spans="1:7" x14ac:dyDescent="0.35">
      <c r="A11" s="55"/>
      <c r="B11" s="20"/>
      <c r="C11" s="48">
        <v>2276383.2891879696</v>
      </c>
      <c r="D11" s="48">
        <v>1756382.6908295001</v>
      </c>
      <c r="E11" s="48">
        <v>199392.02</v>
      </c>
      <c r="F11" s="48">
        <v>718127.46546589932</v>
      </c>
      <c r="G11" s="16"/>
    </row>
    <row r="12" spans="1:7" x14ac:dyDescent="0.35">
      <c r="A12" s="55"/>
      <c r="B12" s="20"/>
      <c r="C12" s="48">
        <v>2279210.703038</v>
      </c>
      <c r="D12" s="48">
        <v>1691858.0654194995</v>
      </c>
      <c r="E12" s="48">
        <v>222440.9</v>
      </c>
      <c r="F12" s="48">
        <v>698844.86247249995</v>
      </c>
      <c r="G12" s="16"/>
    </row>
    <row r="13" spans="1:7" x14ac:dyDescent="0.35">
      <c r="A13" s="55"/>
      <c r="B13" s="20"/>
      <c r="C13" s="48">
        <v>2305096.2050000001</v>
      </c>
      <c r="D13" s="48">
        <v>1774271.9449999998</v>
      </c>
      <c r="E13" s="48">
        <v>187711</v>
      </c>
      <c r="F13" s="48">
        <v>707211.86499999999</v>
      </c>
      <c r="G13" s="16"/>
    </row>
    <row r="14" spans="1:7" x14ac:dyDescent="0.35">
      <c r="A14" s="55"/>
      <c r="B14" s="20"/>
      <c r="C14" s="48">
        <v>2304950.15</v>
      </c>
      <c r="D14" s="48">
        <v>1725106.5500000003</v>
      </c>
      <c r="E14" s="48">
        <v>214029.25</v>
      </c>
      <c r="F14" s="48">
        <v>771529.82000000007</v>
      </c>
      <c r="G14" s="16"/>
    </row>
    <row r="15" spans="1:7" x14ac:dyDescent="0.35">
      <c r="A15" s="55"/>
      <c r="B15" s="20" t="s">
        <v>79</v>
      </c>
      <c r="C15" s="48">
        <f>2355304+2454</f>
        <v>2357758</v>
      </c>
      <c r="D15" s="48">
        <v>1862708</v>
      </c>
      <c r="E15" s="48">
        <v>229730</v>
      </c>
      <c r="F15" s="48">
        <v>654408</v>
      </c>
      <c r="G15" s="16"/>
    </row>
    <row r="16" spans="1:7" x14ac:dyDescent="0.35">
      <c r="A16" s="55" t="s">
        <v>67</v>
      </c>
      <c r="B16" s="20"/>
      <c r="C16" s="16"/>
      <c r="D16" s="16"/>
      <c r="E16" s="16"/>
      <c r="F16" s="16"/>
      <c r="G16" s="16"/>
    </row>
    <row r="17" spans="1:7" x14ac:dyDescent="0.35">
      <c r="A17" s="55" t="s">
        <v>68</v>
      </c>
      <c r="B17" s="20" t="s">
        <v>18</v>
      </c>
      <c r="C17" s="48">
        <v>2328815.5063636205</v>
      </c>
      <c r="D17" s="48">
        <v>1021224.9563636349</v>
      </c>
      <c r="E17" s="48">
        <v>164948.56499999971</v>
      </c>
      <c r="F17" s="48">
        <v>191704.02727272443</v>
      </c>
      <c r="G17" s="16"/>
    </row>
    <row r="18" spans="1:7" x14ac:dyDescent="0.35">
      <c r="A18" s="56"/>
      <c r="B18" s="20"/>
      <c r="C18" s="48">
        <v>2343349.0878571277</v>
      </c>
      <c r="D18" s="48">
        <v>1069131.1585714277</v>
      </c>
      <c r="E18" s="48">
        <v>152257.48999999915</v>
      </c>
      <c r="F18" s="48">
        <v>196709.91071428213</v>
      </c>
      <c r="G18" s="16"/>
    </row>
    <row r="19" spans="1:7" x14ac:dyDescent="0.35">
      <c r="A19" s="55"/>
      <c r="B19" s="20"/>
      <c r="C19" s="48">
        <v>2432377.2864449997</v>
      </c>
      <c r="D19" s="48">
        <v>1142658.879191</v>
      </c>
      <c r="E19" s="48">
        <v>150487.53466</v>
      </c>
      <c r="F19" s="48">
        <v>191907.61829300001</v>
      </c>
      <c r="G19" s="16"/>
    </row>
    <row r="20" spans="1:7" x14ac:dyDescent="0.35">
      <c r="A20" s="55"/>
      <c r="B20" s="20"/>
      <c r="C20" s="48">
        <v>2412969.2682045009</v>
      </c>
      <c r="D20" s="48">
        <v>1212046.5497099999</v>
      </c>
      <c r="E20" s="48">
        <v>165236.54976349999</v>
      </c>
      <c r="F20" s="48">
        <v>216077.88172500004</v>
      </c>
      <c r="G20" s="16"/>
    </row>
    <row r="21" spans="1:7" x14ac:dyDescent="0.35">
      <c r="A21" s="55"/>
      <c r="B21" s="20"/>
      <c r="C21" s="48">
        <v>2471663.9224660005</v>
      </c>
      <c r="D21" s="48">
        <v>1240656.7340879999</v>
      </c>
      <c r="E21" s="48">
        <v>169206.47360799997</v>
      </c>
      <c r="F21" s="48">
        <v>343334.74279799999</v>
      </c>
      <c r="G21" s="16"/>
    </row>
    <row r="22" spans="1:7" x14ac:dyDescent="0.35">
      <c r="A22" s="55"/>
      <c r="B22" s="20"/>
      <c r="C22" s="48">
        <v>2577260.7840800006</v>
      </c>
      <c r="D22" s="48">
        <v>1222231.1898270005</v>
      </c>
      <c r="E22" s="48">
        <v>163351.444426</v>
      </c>
      <c r="F22" s="48">
        <v>398827.0473819999</v>
      </c>
      <c r="G22" s="16"/>
    </row>
    <row r="23" spans="1:7" x14ac:dyDescent="0.35">
      <c r="A23" s="55"/>
      <c r="B23" s="20" t="s">
        <v>24</v>
      </c>
      <c r="C23" s="48">
        <v>2712666.6230934998</v>
      </c>
      <c r="D23" s="48">
        <v>1252410.6095565001</v>
      </c>
      <c r="E23" s="48">
        <v>174201.053602</v>
      </c>
      <c r="F23" s="48">
        <v>393354.30568749993</v>
      </c>
      <c r="G23" s="16"/>
    </row>
    <row r="24" spans="1:7" x14ac:dyDescent="0.35">
      <c r="A24" s="55"/>
      <c r="B24" s="20"/>
      <c r="C24" s="48">
        <v>2765899.1717089522</v>
      </c>
      <c r="D24" s="48">
        <v>1350329.7604074781</v>
      </c>
      <c r="E24" s="48">
        <v>189960.518681999</v>
      </c>
      <c r="F24" s="48">
        <v>414650.59340299852</v>
      </c>
      <c r="G24" s="16"/>
    </row>
    <row r="25" spans="1:7" x14ac:dyDescent="0.35">
      <c r="A25" s="55"/>
      <c r="B25" s="20"/>
      <c r="C25" s="48">
        <v>2792917.2354029994</v>
      </c>
      <c r="D25" s="48">
        <v>1329857.8364985001</v>
      </c>
      <c r="E25" s="48">
        <v>173518.338598</v>
      </c>
      <c r="F25" s="48">
        <v>413059.97054449987</v>
      </c>
      <c r="G25" s="16"/>
    </row>
    <row r="26" spans="1:7" x14ac:dyDescent="0.35">
      <c r="A26" s="55"/>
      <c r="B26" s="20"/>
      <c r="C26" s="48">
        <v>2651096.46</v>
      </c>
      <c r="D26" s="48">
        <v>1326974.8750000002</v>
      </c>
      <c r="E26" s="48">
        <v>179757.63</v>
      </c>
      <c r="F26" s="48">
        <v>454950.07999999996</v>
      </c>
      <c r="G26" s="16"/>
    </row>
    <row r="27" spans="1:7" x14ac:dyDescent="0.35">
      <c r="A27" s="55"/>
      <c r="B27" s="20"/>
      <c r="C27" s="48">
        <v>2595764.04</v>
      </c>
      <c r="D27" s="48">
        <v>1319518.21</v>
      </c>
      <c r="E27" s="48">
        <v>211307.72999999998</v>
      </c>
      <c r="F27" s="48">
        <v>491272.85</v>
      </c>
      <c r="G27" s="16"/>
    </row>
    <row r="28" spans="1:7" x14ac:dyDescent="0.35">
      <c r="A28" s="55"/>
      <c r="B28" s="20" t="s">
        <v>79</v>
      </c>
      <c r="C28" s="48">
        <f>2757054+1413</f>
        <v>2758467</v>
      </c>
      <c r="D28" s="48">
        <v>1377164</v>
      </c>
      <c r="E28" s="48">
        <v>198751</v>
      </c>
      <c r="F28" s="48">
        <v>408594</v>
      </c>
      <c r="G28" s="16"/>
    </row>
    <row r="29" spans="1:7" x14ac:dyDescent="0.35">
      <c r="A29" s="55" t="s">
        <v>67</v>
      </c>
      <c r="B29" s="20" t="s">
        <v>67</v>
      </c>
      <c r="C29" s="16"/>
      <c r="D29" s="16"/>
      <c r="E29" s="16"/>
      <c r="F29" s="16"/>
      <c r="G29" s="16"/>
    </row>
    <row r="30" spans="1:7" x14ac:dyDescent="0.35">
      <c r="A30" s="55" t="s">
        <v>69</v>
      </c>
      <c r="B30" s="20" t="s">
        <v>18</v>
      </c>
      <c r="C30" s="48">
        <v>1163124.3299999968</v>
      </c>
      <c r="D30" s="48">
        <v>124572.98999999778</v>
      </c>
      <c r="E30" s="48">
        <v>57260.530909090026</v>
      </c>
      <c r="F30" s="48">
        <v>47626.074090904018</v>
      </c>
      <c r="G30" s="16"/>
    </row>
    <row r="31" spans="1:7" x14ac:dyDescent="0.35">
      <c r="A31" s="57"/>
      <c r="B31" s="20"/>
      <c r="C31" s="48">
        <v>1184619.0999999968</v>
      </c>
      <c r="D31" s="48">
        <v>135028.83363636141</v>
      </c>
      <c r="E31" s="48">
        <v>56362.668636362912</v>
      </c>
      <c r="F31" s="48">
        <v>51435.11772726832</v>
      </c>
      <c r="G31" s="16"/>
    </row>
    <row r="32" spans="1:7" x14ac:dyDescent="0.35">
      <c r="A32" s="56"/>
      <c r="B32" s="20"/>
      <c r="C32" s="48">
        <v>1153439.5153430002</v>
      </c>
      <c r="D32" s="48">
        <v>133768.82758699998</v>
      </c>
      <c r="E32" s="48">
        <v>46032.352029000001</v>
      </c>
      <c r="F32" s="48">
        <v>54786.841452499997</v>
      </c>
      <c r="G32" s="16"/>
    </row>
    <row r="33" spans="1:7" x14ac:dyDescent="0.35">
      <c r="A33" s="19"/>
      <c r="B33" s="20"/>
      <c r="C33" s="48">
        <v>1179369.4123774995</v>
      </c>
      <c r="D33" s="48">
        <v>143018.018102</v>
      </c>
      <c r="E33" s="48">
        <v>45181.878763000001</v>
      </c>
      <c r="F33" s="48">
        <v>59917.201306000003</v>
      </c>
      <c r="G33" s="16"/>
    </row>
    <row r="34" spans="1:7" x14ac:dyDescent="0.35">
      <c r="A34" s="19"/>
      <c r="B34" s="20"/>
      <c r="C34" s="48">
        <v>1197498.5987749998</v>
      </c>
      <c r="D34" s="48">
        <v>152795.68816649998</v>
      </c>
      <c r="E34" s="48">
        <v>43149.014948999997</v>
      </c>
      <c r="F34" s="48">
        <v>101772.58266399999</v>
      </c>
      <c r="G34" s="16"/>
    </row>
    <row r="35" spans="1:7" x14ac:dyDescent="0.35">
      <c r="A35" s="19"/>
      <c r="B35" s="20"/>
      <c r="C35" s="48">
        <v>1240216.5207779997</v>
      </c>
      <c r="D35" s="48">
        <v>154257.23551199996</v>
      </c>
      <c r="E35" s="48">
        <v>38642.876731000004</v>
      </c>
      <c r="F35" s="48">
        <v>133379.51673799998</v>
      </c>
      <c r="G35" s="16"/>
    </row>
    <row r="36" spans="1:7" x14ac:dyDescent="0.35">
      <c r="A36" s="19"/>
      <c r="B36" s="20" t="s">
        <v>24</v>
      </c>
      <c r="C36" s="48">
        <v>1292924.4477245002</v>
      </c>
      <c r="D36" s="48">
        <v>157580.6678005</v>
      </c>
      <c r="E36" s="48">
        <v>52736.754821500006</v>
      </c>
      <c r="F36" s="48">
        <v>122678.51404050003</v>
      </c>
      <c r="G36" s="16"/>
    </row>
    <row r="37" spans="1:7" x14ac:dyDescent="0.35">
      <c r="A37" s="19"/>
      <c r="B37" s="20"/>
      <c r="C37" s="48">
        <v>1283760.6065449819</v>
      </c>
      <c r="D37" s="48">
        <v>160124.64794149582</v>
      </c>
      <c r="E37" s="48">
        <v>46865.329615997907</v>
      </c>
      <c r="F37" s="48">
        <v>129208.04178799668</v>
      </c>
      <c r="G37" s="16"/>
    </row>
    <row r="38" spans="1:7" x14ac:dyDescent="0.35">
      <c r="A38" s="49"/>
      <c r="B38" s="20"/>
      <c r="C38" s="48">
        <v>1289980.6164415006</v>
      </c>
      <c r="D38" s="48">
        <v>146867.2001895</v>
      </c>
      <c r="E38" s="48">
        <v>36287.252522000003</v>
      </c>
      <c r="F38" s="48">
        <v>121492.07985150001</v>
      </c>
      <c r="G38" s="16"/>
    </row>
    <row r="39" spans="1:7" x14ac:dyDescent="0.35">
      <c r="B39" s="20"/>
      <c r="C39" s="48">
        <v>1348406.3250000002</v>
      </c>
      <c r="D39" s="48">
        <v>178767.47499999998</v>
      </c>
      <c r="E39" s="48">
        <v>40784.089999999997</v>
      </c>
      <c r="F39" s="48">
        <v>140910.87500000003</v>
      </c>
      <c r="G39" s="16"/>
    </row>
    <row r="40" spans="1:7" x14ac:dyDescent="0.35">
      <c r="B40" s="20"/>
      <c r="C40" s="48">
        <v>1327451.0300000005</v>
      </c>
      <c r="D40" s="48">
        <v>170697.58000000002</v>
      </c>
      <c r="E40" s="48">
        <v>40778.61</v>
      </c>
      <c r="F40" s="48">
        <v>147435.73499999999</v>
      </c>
      <c r="G40" s="16"/>
    </row>
    <row r="41" spans="1:7" ht="15" customHeight="1" x14ac:dyDescent="0.35">
      <c r="B41" s="20" t="s">
        <v>79</v>
      </c>
      <c r="C41" s="48">
        <f>1331040+51</f>
        <v>1331091</v>
      </c>
      <c r="D41" s="48">
        <v>166918</v>
      </c>
      <c r="E41" s="48">
        <v>42693</v>
      </c>
      <c r="F41" s="48">
        <v>108078</v>
      </c>
      <c r="G41" s="16"/>
    </row>
    <row r="42" spans="1:7" x14ac:dyDescent="0.35">
      <c r="A42" s="24"/>
      <c r="B42" s="24"/>
      <c r="C42" s="24"/>
      <c r="D42" s="24"/>
    </row>
    <row r="43" spans="1:7" x14ac:dyDescent="0.35">
      <c r="A43" s="24"/>
      <c r="B43" s="24"/>
      <c r="C43" s="24"/>
      <c r="D43" s="24"/>
    </row>
    <row r="44" spans="1:7" x14ac:dyDescent="0.35">
      <c r="A44" s="24"/>
      <c r="B44" s="24"/>
      <c r="C44" s="24"/>
      <c r="D44" s="24"/>
    </row>
    <row r="45" spans="1:7" x14ac:dyDescent="0.35">
      <c r="A45" s="24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55"/>
  <sheetViews>
    <sheetView workbookViewId="0">
      <selection activeCell="D99" sqref="D99"/>
    </sheetView>
  </sheetViews>
  <sheetFormatPr defaultColWidth="9.1796875" defaultRowHeight="14.5" x14ac:dyDescent="0.35"/>
  <cols>
    <col min="1" max="1" width="22" customWidth="1"/>
    <col min="2" max="2" width="14.1796875" customWidth="1"/>
    <col min="3" max="3" width="10.453125" customWidth="1"/>
    <col min="4" max="4" width="29.1796875" style="15" customWidth="1"/>
    <col min="5" max="5" width="14.1796875" style="15" customWidth="1"/>
    <col min="6" max="6" width="20.1796875" style="15" customWidth="1"/>
    <col min="7" max="7" width="15.1796875" style="15" customWidth="1"/>
    <col min="8" max="8" width="15.7265625" bestFit="1" customWidth="1"/>
    <col min="9" max="9" width="18.1796875" bestFit="1" customWidth="1"/>
  </cols>
  <sheetData>
    <row r="1" spans="1:8" x14ac:dyDescent="0.35">
      <c r="A1" s="58" t="s">
        <v>70</v>
      </c>
    </row>
    <row r="2" spans="1:8" x14ac:dyDescent="0.35">
      <c r="A2" s="44"/>
    </row>
    <row r="3" spans="1:8" x14ac:dyDescent="0.35">
      <c r="A3" s="44"/>
    </row>
    <row r="4" spans="1:8" s="52" customFormat="1" ht="14" x14ac:dyDescent="0.3">
      <c r="A4" s="56"/>
      <c r="C4" s="50"/>
      <c r="D4" s="50" t="s">
        <v>62</v>
      </c>
      <c r="E4" s="50" t="s">
        <v>63</v>
      </c>
      <c r="F4" s="50" t="s">
        <v>64</v>
      </c>
      <c r="G4" s="50" t="s">
        <v>65</v>
      </c>
    </row>
    <row r="5" spans="1:8" x14ac:dyDescent="0.35">
      <c r="A5" s="44"/>
      <c r="D5" s="16"/>
      <c r="E5" s="16"/>
      <c r="F5" s="16"/>
      <c r="G5" s="16"/>
      <c r="H5" s="16"/>
    </row>
    <row r="6" spans="1:8" x14ac:dyDescent="0.35">
      <c r="A6" s="55" t="s">
        <v>71</v>
      </c>
      <c r="B6" s="21" t="s">
        <v>72</v>
      </c>
      <c r="C6" s="20" t="s">
        <v>18</v>
      </c>
      <c r="D6" s="48">
        <v>131165.19499999934</v>
      </c>
      <c r="E6" s="48">
        <v>352716.99499999639</v>
      </c>
      <c r="F6" s="48">
        <v>9341.9999999999363</v>
      </c>
      <c r="G6" s="48">
        <v>323728.80499999603</v>
      </c>
      <c r="H6" s="16"/>
    </row>
    <row r="7" spans="1:8" x14ac:dyDescent="0.35">
      <c r="A7" s="55"/>
      <c r="B7" s="21"/>
      <c r="C7" s="20"/>
      <c r="D7" s="48">
        <v>133875.9699999991</v>
      </c>
      <c r="E7" s="48">
        <v>361852.24999999569</v>
      </c>
      <c r="F7" s="48">
        <v>9013.9999999998654</v>
      </c>
      <c r="G7" s="48">
        <v>331440.0271428533</v>
      </c>
      <c r="H7" s="16"/>
    </row>
    <row r="8" spans="1:8" x14ac:dyDescent="0.35">
      <c r="A8" s="55"/>
      <c r="B8" s="21"/>
      <c r="C8" s="20"/>
      <c r="D8" s="48">
        <v>141924.1793665</v>
      </c>
      <c r="E8" s="48">
        <v>398856.85993599996</v>
      </c>
      <c r="F8" s="48">
        <v>11853.783804000001</v>
      </c>
      <c r="G8" s="48">
        <v>304149.09467749996</v>
      </c>
      <c r="H8" s="16"/>
    </row>
    <row r="9" spans="1:8" x14ac:dyDescent="0.35">
      <c r="A9" s="55"/>
      <c r="B9" s="21"/>
      <c r="C9" s="20"/>
      <c r="D9" s="48">
        <v>167739.94306100003</v>
      </c>
      <c r="E9" s="48">
        <v>435016.20987100003</v>
      </c>
      <c r="F9" s="48">
        <v>13148.000017499999</v>
      </c>
      <c r="G9" s="48">
        <v>321558.52846599999</v>
      </c>
      <c r="H9" s="16"/>
    </row>
    <row r="10" spans="1:8" x14ac:dyDescent="0.35">
      <c r="A10" s="55"/>
      <c r="B10" s="21"/>
      <c r="C10" s="20"/>
      <c r="D10" s="48">
        <v>156984.689243</v>
      </c>
      <c r="E10" s="48">
        <v>438536.79093349999</v>
      </c>
      <c r="F10" s="48">
        <v>14283.25</v>
      </c>
      <c r="G10" s="48">
        <v>353311.07649749995</v>
      </c>
      <c r="H10" s="16"/>
    </row>
    <row r="11" spans="1:8" x14ac:dyDescent="0.35">
      <c r="A11" s="55"/>
      <c r="B11" s="21"/>
      <c r="C11" s="20"/>
      <c r="D11" s="48">
        <v>148290.68974949999</v>
      </c>
      <c r="E11" s="48">
        <v>445708.0872365</v>
      </c>
      <c r="F11" s="48">
        <v>12731.529966</v>
      </c>
      <c r="G11" s="48">
        <v>334579.15916899993</v>
      </c>
      <c r="H11" s="16"/>
    </row>
    <row r="12" spans="1:8" x14ac:dyDescent="0.35">
      <c r="A12" s="55"/>
      <c r="B12" s="21"/>
      <c r="C12" s="20" t="s">
        <v>24</v>
      </c>
      <c r="D12" s="48">
        <v>157696.60988300003</v>
      </c>
      <c r="E12" s="48">
        <v>421420.29979999998</v>
      </c>
      <c r="F12" s="48">
        <v>15603.74</v>
      </c>
      <c r="G12" s="48">
        <v>336668.02971999999</v>
      </c>
      <c r="H12" s="16"/>
    </row>
    <row r="13" spans="1:8" x14ac:dyDescent="0.35">
      <c r="A13" s="55"/>
      <c r="B13" s="21"/>
      <c r="C13" s="20"/>
      <c r="D13" s="48">
        <v>154228.46397150002</v>
      </c>
      <c r="E13" s="48">
        <v>428062.75993400003</v>
      </c>
      <c r="F13" s="48">
        <v>19181.12</v>
      </c>
      <c r="G13" s="48">
        <v>323288.73562199977</v>
      </c>
      <c r="H13" s="16"/>
    </row>
    <row r="14" spans="1:8" x14ac:dyDescent="0.35">
      <c r="A14" s="55"/>
      <c r="B14" s="21"/>
      <c r="C14" s="20"/>
      <c r="D14" s="48">
        <v>144776.33997000003</v>
      </c>
      <c r="E14" s="48">
        <v>410898.39</v>
      </c>
      <c r="F14" s="48">
        <v>22637.5</v>
      </c>
      <c r="G14" s="48">
        <v>343705.52993550006</v>
      </c>
      <c r="H14" s="16"/>
    </row>
    <row r="15" spans="1:8" x14ac:dyDescent="0.35">
      <c r="A15" s="55"/>
      <c r="B15" s="21"/>
      <c r="C15" s="20"/>
      <c r="D15" s="48">
        <v>135878.83999999994</v>
      </c>
      <c r="E15" s="48">
        <v>433532.19500000007</v>
      </c>
      <c r="F15" s="48">
        <v>15413</v>
      </c>
      <c r="G15" s="48">
        <v>313920.92499999993</v>
      </c>
      <c r="H15" s="16"/>
    </row>
    <row r="16" spans="1:8" x14ac:dyDescent="0.35">
      <c r="A16" s="55"/>
      <c r="B16" s="21"/>
      <c r="C16" s="20"/>
      <c r="D16" s="48">
        <v>138387.26999999993</v>
      </c>
      <c r="E16" s="48">
        <v>429526.85999999993</v>
      </c>
      <c r="F16" s="48">
        <v>11662.85</v>
      </c>
      <c r="G16" s="48">
        <v>322549.7300000001</v>
      </c>
      <c r="H16" s="16"/>
    </row>
    <row r="17" spans="1:8" x14ac:dyDescent="0.35">
      <c r="A17" s="55"/>
      <c r="B17" s="21"/>
      <c r="C17" s="20" t="s">
        <v>79</v>
      </c>
      <c r="D17" s="48">
        <f>161955+450</f>
        <v>162405</v>
      </c>
      <c r="E17" s="48">
        <v>478237</v>
      </c>
      <c r="F17" s="48">
        <v>14996</v>
      </c>
      <c r="G17" s="48">
        <v>278971</v>
      </c>
      <c r="H17" s="16"/>
    </row>
    <row r="18" spans="1:8" x14ac:dyDescent="0.35">
      <c r="A18" s="55"/>
      <c r="B18" s="22"/>
      <c r="C18" s="20"/>
      <c r="D18" s="16"/>
      <c r="E18" s="16"/>
      <c r="F18" s="16"/>
      <c r="G18" s="16"/>
      <c r="H18" s="16"/>
    </row>
    <row r="19" spans="1:8" x14ac:dyDescent="0.35">
      <c r="A19" s="55"/>
      <c r="D19" s="16"/>
      <c r="E19" s="16"/>
      <c r="F19" s="16"/>
      <c r="G19" s="16"/>
      <c r="H19" s="16"/>
    </row>
    <row r="20" spans="1:8" x14ac:dyDescent="0.35">
      <c r="A20" s="55"/>
      <c r="B20" s="21" t="s">
        <v>73</v>
      </c>
      <c r="C20" s="20" t="s">
        <v>18</v>
      </c>
      <c r="D20" s="48">
        <v>457401.92499999568</v>
      </c>
      <c r="E20" s="48">
        <v>265932.5499999997</v>
      </c>
      <c r="F20" s="48">
        <v>68308.5</v>
      </c>
      <c r="G20" s="48">
        <v>52900.239999999452</v>
      </c>
      <c r="H20" s="16"/>
    </row>
    <row r="21" spans="1:8" x14ac:dyDescent="0.35">
      <c r="A21" s="55"/>
      <c r="B21" s="21"/>
      <c r="C21" s="20"/>
      <c r="D21" s="48">
        <v>434431.75999999914</v>
      </c>
      <c r="E21" s="48">
        <v>282689.3</v>
      </c>
      <c r="F21" s="48">
        <v>75188.5</v>
      </c>
      <c r="G21" s="48">
        <v>64054.67999999968</v>
      </c>
      <c r="H21" s="16"/>
    </row>
    <row r="22" spans="1:8" x14ac:dyDescent="0.35">
      <c r="A22" s="55"/>
      <c r="B22" s="21"/>
      <c r="C22" s="20"/>
      <c r="D22" s="48">
        <v>447935.729658</v>
      </c>
      <c r="E22" s="48">
        <v>300791.32509300002</v>
      </c>
      <c r="F22" s="48">
        <v>73837.5</v>
      </c>
      <c r="G22" s="48">
        <v>56471.28</v>
      </c>
      <c r="H22" s="16"/>
    </row>
    <row r="23" spans="1:8" x14ac:dyDescent="0.35">
      <c r="A23" s="55"/>
      <c r="B23" s="21"/>
      <c r="C23" s="20"/>
      <c r="D23" s="48">
        <v>424985.16978699999</v>
      </c>
      <c r="E23" s="48">
        <v>320386.8496355</v>
      </c>
      <c r="F23" s="48">
        <v>83178.499528999993</v>
      </c>
      <c r="G23" s="48">
        <v>54171.574999999997</v>
      </c>
      <c r="H23" s="16"/>
    </row>
    <row r="24" spans="1:8" x14ac:dyDescent="0.35">
      <c r="A24" s="55"/>
      <c r="B24" s="21"/>
      <c r="C24" s="20"/>
      <c r="D24" s="48">
        <v>443020.1565325</v>
      </c>
      <c r="E24" s="48">
        <v>315718.089454</v>
      </c>
      <c r="F24" s="48">
        <v>77133.454776500002</v>
      </c>
      <c r="G24" s="48">
        <v>82329.094605499995</v>
      </c>
      <c r="H24" s="16"/>
    </row>
    <row r="25" spans="1:8" x14ac:dyDescent="0.35">
      <c r="A25" s="55"/>
      <c r="B25" s="21"/>
      <c r="C25" s="20"/>
      <c r="D25" s="48">
        <v>485806.68640599999</v>
      </c>
      <c r="E25" s="48">
        <v>306010.96943900001</v>
      </c>
      <c r="F25" s="48">
        <v>80275</v>
      </c>
      <c r="G25" s="48">
        <v>95997.97996550001</v>
      </c>
      <c r="H25" s="16"/>
    </row>
    <row r="26" spans="1:8" x14ac:dyDescent="0.35">
      <c r="A26" s="55"/>
      <c r="B26" s="21"/>
      <c r="C26" s="20" t="s">
        <v>24</v>
      </c>
      <c r="D26" s="48">
        <v>490651.22153099999</v>
      </c>
      <c r="E26" s="48">
        <v>307384.8685935</v>
      </c>
      <c r="F26" s="48">
        <v>71874.429722999994</v>
      </c>
      <c r="G26" s="48">
        <v>93060.355007500009</v>
      </c>
      <c r="H26" s="16"/>
    </row>
    <row r="27" spans="1:8" x14ac:dyDescent="0.35">
      <c r="A27" s="55"/>
      <c r="B27" s="21"/>
      <c r="C27" s="20"/>
      <c r="D27" s="48">
        <v>517398.62886300008</v>
      </c>
      <c r="E27" s="48">
        <v>329382.06917799998</v>
      </c>
      <c r="F27" s="48">
        <v>74624.899999999994</v>
      </c>
      <c r="G27" s="48">
        <v>97028.929637000008</v>
      </c>
      <c r="H27" s="16"/>
    </row>
    <row r="28" spans="1:8" x14ac:dyDescent="0.35">
      <c r="A28" s="55"/>
      <c r="B28" s="21"/>
      <c r="C28" s="20"/>
      <c r="D28" s="48">
        <v>516867.42968200002</v>
      </c>
      <c r="E28" s="48">
        <v>304583.7444125</v>
      </c>
      <c r="F28" s="48">
        <v>75977.3</v>
      </c>
      <c r="G28" s="48">
        <v>106806.973489</v>
      </c>
      <c r="H28" s="16"/>
    </row>
    <row r="29" spans="1:8" x14ac:dyDescent="0.35">
      <c r="A29" s="55"/>
      <c r="B29" s="21"/>
      <c r="C29" s="20"/>
      <c r="D29" s="48">
        <v>511922.44000000006</v>
      </c>
      <c r="E29" s="48">
        <v>362820.65</v>
      </c>
      <c r="F29" s="48">
        <v>68918</v>
      </c>
      <c r="G29" s="48">
        <v>94382.52</v>
      </c>
      <c r="H29" s="16"/>
    </row>
    <row r="30" spans="1:8" x14ac:dyDescent="0.35">
      <c r="A30" s="55"/>
      <c r="B30" s="21"/>
      <c r="C30" s="20"/>
      <c r="D30" s="48">
        <v>529183.48</v>
      </c>
      <c r="E30" s="48">
        <v>331142.19</v>
      </c>
      <c r="F30" s="48">
        <v>65221.9</v>
      </c>
      <c r="G30" s="48">
        <v>126850.5</v>
      </c>
      <c r="H30" s="16"/>
    </row>
    <row r="31" spans="1:8" x14ac:dyDescent="0.35">
      <c r="A31" s="55"/>
      <c r="B31" s="21"/>
      <c r="C31" s="20" t="s">
        <v>79</v>
      </c>
      <c r="D31" s="48">
        <f>535496+2004</f>
        <v>537500</v>
      </c>
      <c r="E31" s="48">
        <v>329591</v>
      </c>
      <c r="F31" s="48">
        <v>70546</v>
      </c>
      <c r="G31" s="48">
        <v>100709</v>
      </c>
      <c r="H31" s="16"/>
    </row>
    <row r="32" spans="1:8" x14ac:dyDescent="0.35">
      <c r="A32" s="55"/>
      <c r="B32" s="22"/>
      <c r="C32" s="20"/>
      <c r="D32" s="16"/>
      <c r="E32" s="16"/>
      <c r="F32" s="16"/>
      <c r="G32" s="16"/>
      <c r="H32" s="16"/>
    </row>
    <row r="33" spans="1:8" x14ac:dyDescent="0.35">
      <c r="A33" s="55"/>
      <c r="D33" s="16"/>
      <c r="E33" s="16"/>
      <c r="F33" s="16"/>
      <c r="G33" s="16"/>
      <c r="H33" s="16"/>
    </row>
    <row r="34" spans="1:8" x14ac:dyDescent="0.35">
      <c r="A34" s="55"/>
      <c r="B34" s="21" t="s">
        <v>74</v>
      </c>
      <c r="C34" s="20" t="s">
        <v>18</v>
      </c>
      <c r="D34" s="48">
        <v>1272025.3599999873</v>
      </c>
      <c r="E34" s="48">
        <v>822236.73999999417</v>
      </c>
      <c r="F34" s="48">
        <v>108609</v>
      </c>
      <c r="G34" s="48">
        <v>118967.045</v>
      </c>
      <c r="H34" s="16"/>
    </row>
    <row r="35" spans="1:8" x14ac:dyDescent="0.35">
      <c r="A35" s="55"/>
      <c r="B35" s="21"/>
      <c r="C35" s="20"/>
      <c r="D35" s="48">
        <v>1324230.859999988</v>
      </c>
      <c r="E35" s="48">
        <v>870407.32999999716</v>
      </c>
      <c r="F35" s="48">
        <v>117855</v>
      </c>
      <c r="G35" s="48">
        <v>132093.95000000001</v>
      </c>
      <c r="H35" s="16"/>
    </row>
    <row r="36" spans="1:8" x14ac:dyDescent="0.35">
      <c r="A36" s="55"/>
      <c r="B36" s="21"/>
      <c r="C36" s="20"/>
      <c r="D36" s="48">
        <v>1334810.2039719999</v>
      </c>
      <c r="E36" s="48">
        <v>940017.98519150005</v>
      </c>
      <c r="F36" s="48">
        <v>107094.99892</v>
      </c>
      <c r="G36" s="48">
        <v>114085.07959000001</v>
      </c>
      <c r="H36" s="16"/>
    </row>
    <row r="37" spans="1:8" x14ac:dyDescent="0.35">
      <c r="A37" s="55"/>
      <c r="B37" s="21"/>
      <c r="C37" s="20"/>
      <c r="D37" s="48">
        <v>1289515.4292620001</v>
      </c>
      <c r="E37" s="48">
        <v>945995.19686499995</v>
      </c>
      <c r="F37" s="48">
        <v>120237.5</v>
      </c>
      <c r="G37" s="48">
        <v>102970.66310400001</v>
      </c>
      <c r="H37" s="16"/>
    </row>
    <row r="38" spans="1:8" x14ac:dyDescent="0.35">
      <c r="A38" s="55"/>
      <c r="B38" s="21"/>
      <c r="C38" s="20"/>
      <c r="D38" s="48">
        <v>1454250.7326210001</v>
      </c>
      <c r="E38" s="48">
        <v>987337.98499999999</v>
      </c>
      <c r="F38" s="48">
        <v>119928</v>
      </c>
      <c r="G38" s="48">
        <v>202391.75799000001</v>
      </c>
      <c r="H38" s="16"/>
    </row>
    <row r="39" spans="1:8" x14ac:dyDescent="0.35">
      <c r="A39" s="55"/>
      <c r="B39" s="21"/>
      <c r="C39" s="20"/>
      <c r="D39" s="48">
        <v>1620415.5386819998</v>
      </c>
      <c r="E39" s="48">
        <v>971485.10784549988</v>
      </c>
      <c r="F39" s="48">
        <v>104204.01000000001</v>
      </c>
      <c r="G39" s="48">
        <v>248345.87796799999</v>
      </c>
      <c r="H39" s="16"/>
    </row>
    <row r="40" spans="1:8" x14ac:dyDescent="0.35">
      <c r="A40" s="55"/>
      <c r="B40" s="21"/>
      <c r="C40" s="20" t="s">
        <v>24</v>
      </c>
      <c r="D40" s="48">
        <v>1628897.7271364999</v>
      </c>
      <c r="E40" s="48">
        <v>1000552.4992099999</v>
      </c>
      <c r="F40" s="48">
        <v>103070.49948850001</v>
      </c>
      <c r="G40" s="48">
        <v>262114.56833199997</v>
      </c>
      <c r="H40" s="16"/>
    </row>
    <row r="41" spans="1:8" x14ac:dyDescent="0.35">
      <c r="A41" s="55"/>
      <c r="B41" s="21"/>
      <c r="C41" s="20"/>
      <c r="D41" s="48">
        <v>1604756.1963534702</v>
      </c>
      <c r="E41" s="48">
        <v>998937.86171750003</v>
      </c>
      <c r="F41" s="48">
        <v>105586</v>
      </c>
      <c r="G41" s="48">
        <v>297809.80020689993</v>
      </c>
      <c r="H41" s="16"/>
    </row>
    <row r="42" spans="1:8" x14ac:dyDescent="0.35">
      <c r="A42" s="55"/>
      <c r="B42" s="21"/>
      <c r="C42" s="20"/>
      <c r="D42" s="48">
        <v>1617566.9333860001</v>
      </c>
      <c r="E42" s="48">
        <v>976375.93100699992</v>
      </c>
      <c r="F42" s="48">
        <v>123826.1</v>
      </c>
      <c r="G42" s="48">
        <v>248332.35904800001</v>
      </c>
      <c r="H42" s="16"/>
    </row>
    <row r="43" spans="1:8" x14ac:dyDescent="0.35">
      <c r="A43" s="55"/>
      <c r="B43" s="21"/>
      <c r="C43" s="20"/>
      <c r="D43" s="48">
        <v>1657294.9249999998</v>
      </c>
      <c r="E43" s="48">
        <v>977919.09999999986</v>
      </c>
      <c r="F43" s="48">
        <v>103380</v>
      </c>
      <c r="G43" s="48">
        <v>298908.42000000004</v>
      </c>
      <c r="H43" s="16"/>
    </row>
    <row r="44" spans="1:8" x14ac:dyDescent="0.35">
      <c r="A44" s="57"/>
      <c r="B44" s="22"/>
      <c r="C44" s="20"/>
      <c r="D44" s="48">
        <v>1637379.4</v>
      </c>
      <c r="E44" s="48">
        <v>964437.5</v>
      </c>
      <c r="F44" s="48">
        <v>137144.5</v>
      </c>
      <c r="G44" s="48">
        <v>322129.58999999997</v>
      </c>
      <c r="H44" s="16"/>
    </row>
    <row r="45" spans="1:8" x14ac:dyDescent="0.35">
      <c r="A45" s="57"/>
      <c r="B45" s="22"/>
      <c r="C45" s="20" t="s">
        <v>79</v>
      </c>
      <c r="D45" s="48">
        <v>1657853</v>
      </c>
      <c r="E45" s="48">
        <v>1054881</v>
      </c>
      <c r="F45" s="48">
        <v>144189</v>
      </c>
      <c r="G45" s="48">
        <v>274728</v>
      </c>
      <c r="H45" s="16"/>
    </row>
    <row r="46" spans="1:8" x14ac:dyDescent="0.35">
      <c r="A46" s="57"/>
      <c r="B46" s="22"/>
      <c r="C46" s="20"/>
      <c r="D46" s="16"/>
      <c r="E46" s="16"/>
      <c r="F46" s="16"/>
      <c r="G46" s="16"/>
      <c r="H46" s="16"/>
    </row>
    <row r="47" spans="1:8" s="52" customFormat="1" ht="14" x14ac:dyDescent="0.3">
      <c r="A47" s="57"/>
      <c r="B47" s="53"/>
      <c r="C47" s="20"/>
      <c r="D47" s="50" t="s">
        <v>62</v>
      </c>
      <c r="E47" s="50" t="s">
        <v>63</v>
      </c>
      <c r="F47" s="50" t="s">
        <v>64</v>
      </c>
      <c r="G47" s="50" t="s">
        <v>65</v>
      </c>
      <c r="H47" s="59"/>
    </row>
    <row r="48" spans="1:8" x14ac:dyDescent="0.35">
      <c r="A48" s="56"/>
      <c r="D48" s="16"/>
      <c r="E48" s="16"/>
      <c r="F48" s="16"/>
      <c r="G48" s="16"/>
      <c r="H48" s="16"/>
    </row>
    <row r="49" spans="1:8" x14ac:dyDescent="0.35">
      <c r="A49" s="55" t="s">
        <v>75</v>
      </c>
      <c r="B49" s="21" t="s">
        <v>72</v>
      </c>
      <c r="C49" s="20" t="s">
        <v>18</v>
      </c>
      <c r="D49" s="48">
        <v>741375.70636363316</v>
      </c>
      <c r="E49" s="48">
        <v>340177.05636363541</v>
      </c>
      <c r="F49" s="48">
        <v>62116.724999999729</v>
      </c>
      <c r="G49" s="48">
        <v>88010.701558439338</v>
      </c>
      <c r="H49" s="16"/>
    </row>
    <row r="50" spans="1:8" x14ac:dyDescent="0.35">
      <c r="A50" s="55"/>
      <c r="B50" s="21"/>
      <c r="C50" s="20"/>
      <c r="D50" s="48">
        <v>740314.51785713981</v>
      </c>
      <c r="E50" s="48">
        <v>352080.89857142797</v>
      </c>
      <c r="F50" s="48">
        <v>62954.72999999929</v>
      </c>
      <c r="G50" s="48">
        <v>91976.454285712171</v>
      </c>
      <c r="H50" s="16"/>
    </row>
    <row r="51" spans="1:8" x14ac:dyDescent="0.35">
      <c r="A51" s="55"/>
      <c r="B51" s="21"/>
      <c r="C51" s="20"/>
      <c r="D51" s="48">
        <v>755645.97919650003</v>
      </c>
      <c r="E51" s="48">
        <v>372476.609329</v>
      </c>
      <c r="F51" s="48">
        <v>56146.284736500005</v>
      </c>
      <c r="G51" s="48">
        <v>90133.05829299998</v>
      </c>
      <c r="H51" s="16"/>
    </row>
    <row r="52" spans="1:8" x14ac:dyDescent="0.35">
      <c r="A52" s="55"/>
      <c r="B52" s="21"/>
      <c r="C52" s="20"/>
      <c r="D52" s="48">
        <v>737317.30342249991</v>
      </c>
      <c r="E52" s="48">
        <v>371248.27513899998</v>
      </c>
      <c r="F52" s="48">
        <v>67468.299763499992</v>
      </c>
      <c r="G52" s="48">
        <v>89123.287088000012</v>
      </c>
      <c r="H52" s="16"/>
    </row>
    <row r="53" spans="1:8" x14ac:dyDescent="0.35">
      <c r="A53" s="55"/>
      <c r="B53" s="21"/>
      <c r="C53" s="20"/>
      <c r="D53" s="48">
        <v>762987.25393250003</v>
      </c>
      <c r="E53" s="48">
        <v>378514.81595050002</v>
      </c>
      <c r="F53" s="48">
        <v>63878.724788</v>
      </c>
      <c r="G53" s="48">
        <v>121678.68901800002</v>
      </c>
      <c r="H53" s="16"/>
    </row>
    <row r="54" spans="1:8" x14ac:dyDescent="0.35">
      <c r="A54" s="55"/>
      <c r="B54" s="21"/>
      <c r="C54" s="20"/>
      <c r="D54" s="48">
        <v>757313.82132800028</v>
      </c>
      <c r="E54" s="48">
        <v>373979.39234600001</v>
      </c>
      <c r="F54" s="48">
        <v>62505.035482000007</v>
      </c>
      <c r="G54" s="48">
        <v>152641.19910700002</v>
      </c>
      <c r="H54" s="16"/>
    </row>
    <row r="55" spans="1:8" x14ac:dyDescent="0.35">
      <c r="A55" s="55"/>
      <c r="B55" s="21"/>
      <c r="C55" s="20" t="s">
        <v>24</v>
      </c>
      <c r="D55" s="48">
        <v>769586.44235099992</v>
      </c>
      <c r="E55" s="48">
        <v>391312.10630149994</v>
      </c>
      <c r="F55" s="48">
        <v>65392.834772000002</v>
      </c>
      <c r="G55" s="48">
        <v>156246.27288850001</v>
      </c>
      <c r="H55" s="16"/>
    </row>
    <row r="56" spans="1:8" x14ac:dyDescent="0.35">
      <c r="A56" s="55"/>
      <c r="B56" s="21"/>
      <c r="C56" s="20"/>
      <c r="D56" s="48">
        <v>767839.20293297491</v>
      </c>
      <c r="E56" s="48">
        <v>401608.76298899</v>
      </c>
      <c r="F56" s="48">
        <v>70609.539963999006</v>
      </c>
      <c r="G56" s="48">
        <v>149785.02152799835</v>
      </c>
      <c r="H56" s="16"/>
    </row>
    <row r="57" spans="1:8" x14ac:dyDescent="0.35">
      <c r="A57" s="55"/>
      <c r="B57" s="21"/>
      <c r="C57" s="20"/>
      <c r="D57" s="48">
        <v>736291.63791200018</v>
      </c>
      <c r="E57" s="48">
        <v>380172.95039200003</v>
      </c>
      <c r="F57" s="48">
        <v>63866.259784000002</v>
      </c>
      <c r="G57" s="48">
        <v>141545.25884149998</v>
      </c>
      <c r="H57" s="16"/>
    </row>
    <row r="58" spans="1:8" x14ac:dyDescent="0.35">
      <c r="A58" s="55"/>
      <c r="B58" s="21"/>
      <c r="C58" s="20"/>
      <c r="D58" s="48">
        <v>755105.69499999995</v>
      </c>
      <c r="E58" s="48">
        <v>388557.35499999998</v>
      </c>
      <c r="F58" s="48">
        <v>63877.89</v>
      </c>
      <c r="G58" s="48">
        <v>160242.13999999993</v>
      </c>
      <c r="H58" s="16"/>
    </row>
    <row r="59" spans="1:8" x14ac:dyDescent="0.35">
      <c r="A59" s="55"/>
      <c r="B59" s="21"/>
      <c r="C59" s="20"/>
      <c r="D59" s="48">
        <v>752181.48</v>
      </c>
      <c r="E59" s="48">
        <v>379320.97000000003</v>
      </c>
      <c r="F59" s="48">
        <v>60013.729999999996</v>
      </c>
      <c r="G59" s="48">
        <v>180322.26000000004</v>
      </c>
      <c r="H59" s="16"/>
    </row>
    <row r="60" spans="1:8" x14ac:dyDescent="0.35">
      <c r="A60" s="55"/>
      <c r="B60" s="21"/>
      <c r="C60" s="20" t="s">
        <v>79</v>
      </c>
      <c r="D60" s="48">
        <f>784958+336</f>
        <v>785294</v>
      </c>
      <c r="E60" s="48">
        <v>391362</v>
      </c>
      <c r="F60" s="48">
        <v>67865</v>
      </c>
      <c r="G60" s="48">
        <v>145463</v>
      </c>
      <c r="H60" s="16"/>
    </row>
    <row r="61" spans="1:8" x14ac:dyDescent="0.35">
      <c r="A61" s="55"/>
      <c r="B61" s="22"/>
      <c r="C61" s="20"/>
      <c r="D61" s="60"/>
      <c r="E61" s="60"/>
      <c r="F61" s="60"/>
      <c r="G61" s="60"/>
      <c r="H61" s="16"/>
    </row>
    <row r="62" spans="1:8" x14ac:dyDescent="0.35">
      <c r="A62" s="55"/>
      <c r="D62" s="60"/>
      <c r="E62" s="60"/>
      <c r="F62" s="60"/>
      <c r="G62" s="60"/>
      <c r="H62" s="16"/>
    </row>
    <row r="63" spans="1:8" x14ac:dyDescent="0.35">
      <c r="A63" s="55"/>
      <c r="B63" s="21" t="s">
        <v>73</v>
      </c>
      <c r="C63" s="20" t="s">
        <v>18</v>
      </c>
      <c r="D63" s="48">
        <v>962392.21999999287</v>
      </c>
      <c r="E63" s="48">
        <v>407750.39999999956</v>
      </c>
      <c r="F63" s="48">
        <v>62149.5</v>
      </c>
      <c r="G63" s="48">
        <v>65853.865714285086</v>
      </c>
      <c r="H63" s="16"/>
    </row>
    <row r="64" spans="1:8" x14ac:dyDescent="0.35">
      <c r="A64" s="55"/>
      <c r="B64" s="21"/>
      <c r="C64" s="20"/>
      <c r="D64" s="48">
        <v>954426.14999999397</v>
      </c>
      <c r="E64" s="48">
        <v>438129.93999999983</v>
      </c>
      <c r="F64" s="48">
        <v>59382.259999999864</v>
      </c>
      <c r="G64" s="48">
        <v>69582.406428569899</v>
      </c>
      <c r="H64" s="16"/>
    </row>
    <row r="65" spans="1:8" x14ac:dyDescent="0.35">
      <c r="A65" s="55"/>
      <c r="B65" s="21"/>
      <c r="C65" s="20"/>
      <c r="D65" s="48">
        <v>970394.81850049994</v>
      </c>
      <c r="E65" s="48">
        <v>466787.14986199996</v>
      </c>
      <c r="F65" s="48">
        <v>62934.9999235</v>
      </c>
      <c r="G65" s="48">
        <v>70938.36</v>
      </c>
      <c r="H65" s="16"/>
    </row>
    <row r="66" spans="1:8" x14ac:dyDescent="0.35">
      <c r="A66" s="55"/>
      <c r="B66" s="21"/>
      <c r="C66" s="20"/>
      <c r="D66" s="48">
        <v>980638.82724000013</v>
      </c>
      <c r="E66" s="48">
        <v>483562.194571</v>
      </c>
      <c r="F66" s="48">
        <v>59522.25</v>
      </c>
      <c r="G66" s="48">
        <v>77159.514637</v>
      </c>
      <c r="H66" s="16"/>
    </row>
    <row r="67" spans="1:8" x14ac:dyDescent="0.35">
      <c r="A67" s="55"/>
      <c r="B67" s="21"/>
      <c r="C67" s="20"/>
      <c r="D67" s="48">
        <v>1020694.4055675</v>
      </c>
      <c r="E67" s="48">
        <v>516488.94882349996</v>
      </c>
      <c r="F67" s="48">
        <v>60095.499481999999</v>
      </c>
      <c r="G67" s="48">
        <v>114817.08877999999</v>
      </c>
      <c r="H67" s="16"/>
    </row>
    <row r="68" spans="1:8" x14ac:dyDescent="0.35">
      <c r="A68" s="55"/>
      <c r="B68" s="21"/>
      <c r="C68" s="20"/>
      <c r="D68" s="48">
        <v>1080021.7904135</v>
      </c>
      <c r="E68" s="48">
        <v>502190.59778899996</v>
      </c>
      <c r="F68" s="48">
        <v>69037.159621999992</v>
      </c>
      <c r="G68" s="48">
        <v>132751.978275</v>
      </c>
      <c r="H68" s="16"/>
    </row>
    <row r="69" spans="1:8" x14ac:dyDescent="0.35">
      <c r="A69" s="55"/>
      <c r="B69" s="21"/>
      <c r="C69" s="20" t="s">
        <v>24</v>
      </c>
      <c r="D69" s="48">
        <v>1138253.8316865</v>
      </c>
      <c r="E69" s="48">
        <v>507891.82868500001</v>
      </c>
      <c r="F69" s="48">
        <v>79008.719546000008</v>
      </c>
      <c r="G69" s="48">
        <v>136294.08808399999</v>
      </c>
      <c r="H69" s="16"/>
    </row>
    <row r="70" spans="1:8" x14ac:dyDescent="0.35">
      <c r="A70" s="55"/>
      <c r="B70" s="21"/>
      <c r="C70" s="20"/>
      <c r="D70" s="48">
        <v>1152879.1693109972</v>
      </c>
      <c r="E70" s="48">
        <v>554840.58878349804</v>
      </c>
      <c r="F70" s="48">
        <v>74004.729747999998</v>
      </c>
      <c r="G70" s="48">
        <v>139053.53203999999</v>
      </c>
      <c r="H70" s="16"/>
    </row>
    <row r="71" spans="1:8" x14ac:dyDescent="0.35">
      <c r="A71" s="55"/>
      <c r="B71" s="21"/>
      <c r="C71" s="20"/>
      <c r="D71" s="48">
        <v>1178883.9725200001</v>
      </c>
      <c r="E71" s="48">
        <v>567292.75647100003</v>
      </c>
      <c r="F71" s="48">
        <v>74858.83</v>
      </c>
      <c r="G71" s="48">
        <v>147479.201703</v>
      </c>
      <c r="H71" s="16"/>
    </row>
    <row r="72" spans="1:8" x14ac:dyDescent="0.35">
      <c r="A72" s="55"/>
      <c r="B72" s="21"/>
      <c r="C72" s="20"/>
      <c r="D72" s="48">
        <v>1168807.3400000001</v>
      </c>
      <c r="E72" s="48">
        <v>575943.42000000004</v>
      </c>
      <c r="F72" s="48">
        <v>82347.989999999991</v>
      </c>
      <c r="G72" s="48">
        <v>161672.78999999995</v>
      </c>
      <c r="H72" s="16"/>
    </row>
    <row r="73" spans="1:8" x14ac:dyDescent="0.35">
      <c r="A73" s="55"/>
      <c r="B73" s="21"/>
      <c r="C73" s="20"/>
      <c r="D73" s="48">
        <v>1120274.4300000002</v>
      </c>
      <c r="E73" s="48">
        <v>555380.07999999996</v>
      </c>
      <c r="F73" s="48">
        <v>99829</v>
      </c>
      <c r="G73" s="48">
        <v>173409.46</v>
      </c>
      <c r="H73" s="16"/>
    </row>
    <row r="74" spans="1:8" x14ac:dyDescent="0.35">
      <c r="A74" s="55"/>
      <c r="B74" s="21"/>
      <c r="C74" s="20" t="s">
        <v>79</v>
      </c>
      <c r="D74" s="48">
        <f>1158164+812</f>
        <v>1158976</v>
      </c>
      <c r="E74" s="48">
        <v>598175</v>
      </c>
      <c r="F74" s="48">
        <v>87353</v>
      </c>
      <c r="G74" s="48">
        <v>162309</v>
      </c>
      <c r="H74" s="16"/>
    </row>
    <row r="75" spans="1:8" x14ac:dyDescent="0.35">
      <c r="A75" s="55"/>
      <c r="B75" s="22"/>
      <c r="C75" s="20"/>
      <c r="D75" s="60"/>
      <c r="E75" s="60"/>
      <c r="F75" s="60"/>
      <c r="G75" s="60"/>
      <c r="H75" s="16"/>
    </row>
    <row r="76" spans="1:8" x14ac:dyDescent="0.35">
      <c r="A76" s="55"/>
      <c r="D76" s="60"/>
      <c r="E76" s="60"/>
      <c r="F76" s="60"/>
      <c r="G76" s="60"/>
      <c r="H76" s="16"/>
    </row>
    <row r="77" spans="1:8" x14ac:dyDescent="0.35">
      <c r="A77" s="55"/>
      <c r="B77" s="21" t="s">
        <v>74</v>
      </c>
      <c r="C77" s="20" t="s">
        <v>18</v>
      </c>
      <c r="D77" s="48">
        <v>625047.57999999425</v>
      </c>
      <c r="E77" s="48">
        <v>273297.5</v>
      </c>
      <c r="F77" s="48">
        <v>40682.339999999997</v>
      </c>
      <c r="G77" s="48">
        <v>37839.46</v>
      </c>
      <c r="H77" s="16"/>
    </row>
    <row r="78" spans="1:8" x14ac:dyDescent="0.35">
      <c r="A78" s="55"/>
      <c r="B78" s="21"/>
      <c r="C78" s="20"/>
      <c r="D78" s="48">
        <v>648608.41999999317</v>
      </c>
      <c r="E78" s="48">
        <v>278920.32000000001</v>
      </c>
      <c r="F78" s="48">
        <v>29920.5</v>
      </c>
      <c r="G78" s="48">
        <v>35151.050000000003</v>
      </c>
      <c r="H78" s="16"/>
    </row>
    <row r="79" spans="1:8" x14ac:dyDescent="0.35">
      <c r="A79" s="55"/>
      <c r="B79" s="21"/>
      <c r="C79" s="20"/>
      <c r="D79" s="48">
        <v>706336.488748</v>
      </c>
      <c r="E79" s="48">
        <v>303395.12</v>
      </c>
      <c r="F79" s="48">
        <v>31406.25</v>
      </c>
      <c r="G79" s="48">
        <v>30836.2</v>
      </c>
      <c r="H79" s="16"/>
    </row>
    <row r="80" spans="1:8" x14ac:dyDescent="0.35">
      <c r="A80" s="55"/>
      <c r="B80" s="21"/>
      <c r="C80" s="20"/>
      <c r="D80" s="48">
        <v>695013.13754200004</v>
      </c>
      <c r="E80" s="48">
        <v>357236.08</v>
      </c>
      <c r="F80" s="48">
        <v>38246</v>
      </c>
      <c r="G80" s="48">
        <v>49795.08</v>
      </c>
      <c r="H80" s="16"/>
    </row>
    <row r="81" spans="1:8" x14ac:dyDescent="0.35">
      <c r="A81" s="55"/>
      <c r="B81" s="21"/>
      <c r="C81" s="20"/>
      <c r="D81" s="48">
        <v>687982.26296600001</v>
      </c>
      <c r="E81" s="48">
        <v>345652.96931399999</v>
      </c>
      <c r="F81" s="48">
        <v>45232.249338000001</v>
      </c>
      <c r="G81" s="48">
        <v>106838.965</v>
      </c>
      <c r="H81" s="16"/>
    </row>
    <row r="82" spans="1:8" x14ac:dyDescent="0.35">
      <c r="A82" s="55"/>
      <c r="B82" s="21"/>
      <c r="C82" s="20"/>
      <c r="D82" s="48">
        <v>739925.17233849992</v>
      </c>
      <c r="E82" s="48">
        <v>346061.19969199999</v>
      </c>
      <c r="F82" s="48">
        <v>31809.249322</v>
      </c>
      <c r="G82" s="48">
        <v>113433.87</v>
      </c>
      <c r="H82" s="16"/>
    </row>
    <row r="83" spans="1:8" x14ac:dyDescent="0.35">
      <c r="A83" s="55"/>
      <c r="B83" s="21"/>
      <c r="C83" s="20" t="s">
        <v>24</v>
      </c>
      <c r="D83" s="48">
        <v>804826.34905600001</v>
      </c>
      <c r="E83" s="48">
        <v>353206.67457000003</v>
      </c>
      <c r="F83" s="48">
        <v>29799.499284000001</v>
      </c>
      <c r="G83" s="48">
        <v>100813.94471500001</v>
      </c>
      <c r="H83" s="16"/>
    </row>
    <row r="84" spans="1:8" x14ac:dyDescent="0.35">
      <c r="A84" s="55"/>
      <c r="B84" s="21"/>
      <c r="C84" s="20"/>
      <c r="D84" s="48">
        <v>845180.79946498002</v>
      </c>
      <c r="E84" s="48">
        <v>393880.40863498999</v>
      </c>
      <c r="F84" s="48">
        <v>45346.248970000001</v>
      </c>
      <c r="G84" s="48">
        <v>125812.039835</v>
      </c>
      <c r="H84" s="16"/>
    </row>
    <row r="85" spans="1:8" x14ac:dyDescent="0.35">
      <c r="A85" s="55"/>
      <c r="B85" s="21"/>
      <c r="C85" s="20"/>
      <c r="D85" s="48">
        <v>877741.62497100001</v>
      </c>
      <c r="E85" s="48">
        <v>382392.12963550002</v>
      </c>
      <c r="F85" s="48">
        <v>34793.248813999999</v>
      </c>
      <c r="G85" s="48">
        <v>124035.51000000001</v>
      </c>
      <c r="H85" s="16"/>
    </row>
    <row r="86" spans="1:8" x14ac:dyDescent="0.35">
      <c r="A86" s="55"/>
      <c r="B86" s="21"/>
      <c r="C86" s="20"/>
      <c r="D86" s="48">
        <v>727183.42499999993</v>
      </c>
      <c r="E86" s="48">
        <v>362474.1</v>
      </c>
      <c r="F86" s="48">
        <v>33531.75</v>
      </c>
      <c r="G86" s="48">
        <v>133035.15</v>
      </c>
      <c r="H86" s="16"/>
    </row>
    <row r="87" spans="1:8" x14ac:dyDescent="0.35">
      <c r="A87" s="55"/>
      <c r="B87" s="21"/>
      <c r="C87" s="20"/>
      <c r="D87" s="48">
        <v>723308.13</v>
      </c>
      <c r="E87" s="48">
        <v>384817.16000000003</v>
      </c>
      <c r="F87" s="48">
        <v>51465</v>
      </c>
      <c r="G87" s="48">
        <v>137541.13</v>
      </c>
      <c r="H87" s="16"/>
    </row>
    <row r="88" spans="1:8" x14ac:dyDescent="0.35">
      <c r="A88" s="51"/>
      <c r="B88" s="21"/>
      <c r="C88" s="20" t="s">
        <v>79</v>
      </c>
      <c r="D88" s="48">
        <f>813931+266</f>
        <v>814197</v>
      </c>
      <c r="E88" s="48">
        <v>387628</v>
      </c>
      <c r="F88" s="48">
        <v>43532</v>
      </c>
      <c r="G88" s="48">
        <v>100822</v>
      </c>
      <c r="H88" s="16"/>
    </row>
    <row r="89" spans="1:8" x14ac:dyDescent="0.35">
      <c r="A89" s="51"/>
      <c r="B89" s="21"/>
      <c r="C89" s="20"/>
      <c r="D89" s="16"/>
      <c r="E89" s="16"/>
      <c r="F89" s="16"/>
      <c r="G89" s="16"/>
      <c r="H89" s="16"/>
    </row>
    <row r="90" spans="1:8" s="52" customFormat="1" ht="14" x14ac:dyDescent="0.3">
      <c r="A90" s="53"/>
      <c r="B90" s="53"/>
      <c r="C90" s="20"/>
      <c r="D90" s="50" t="s">
        <v>62</v>
      </c>
      <c r="E90" s="50" t="s">
        <v>63</v>
      </c>
      <c r="F90" s="50" t="s">
        <v>64</v>
      </c>
      <c r="G90" s="50" t="s">
        <v>65</v>
      </c>
      <c r="H90" s="59"/>
    </row>
    <row r="91" spans="1:8" x14ac:dyDescent="0.35">
      <c r="A91" s="52"/>
      <c r="D91" s="16"/>
      <c r="E91" s="16"/>
      <c r="F91" s="16"/>
      <c r="G91" s="16"/>
      <c r="H91" s="16"/>
    </row>
    <row r="92" spans="1:8" x14ac:dyDescent="0.35">
      <c r="A92" s="51" t="s">
        <v>76</v>
      </c>
      <c r="B92" s="21" t="s">
        <v>72</v>
      </c>
      <c r="C92" s="20" t="s">
        <v>18</v>
      </c>
      <c r="D92" s="48">
        <v>1027916.319999997</v>
      </c>
      <c r="E92" s="48">
        <v>105916.98999999906</v>
      </c>
      <c r="F92" s="48">
        <v>40616.030909090026</v>
      </c>
      <c r="G92" s="48">
        <v>40603.19409090402</v>
      </c>
      <c r="H92" s="16"/>
    </row>
    <row r="93" spans="1:8" x14ac:dyDescent="0.35">
      <c r="A93" s="51"/>
      <c r="B93" s="21"/>
      <c r="C93" s="20"/>
      <c r="D93" s="48">
        <v>1044448.9899999973</v>
      </c>
      <c r="E93" s="48">
        <v>113878.58363636273</v>
      </c>
      <c r="F93" s="48">
        <v>40333.168636362905</v>
      </c>
      <c r="G93" s="48">
        <v>44653.867727268385</v>
      </c>
      <c r="H93" s="16"/>
    </row>
    <row r="94" spans="1:8" x14ac:dyDescent="0.35">
      <c r="A94" s="51"/>
      <c r="B94" s="21"/>
      <c r="C94" s="20"/>
      <c r="D94" s="48">
        <v>1023698.925575</v>
      </c>
      <c r="E94" s="48">
        <v>111615.577858</v>
      </c>
      <c r="F94" s="48">
        <v>35295.352029000001</v>
      </c>
      <c r="G94" s="48">
        <v>47425.061599499997</v>
      </c>
      <c r="H94" s="16"/>
    </row>
    <row r="95" spans="1:8" x14ac:dyDescent="0.35">
      <c r="A95" s="51"/>
      <c r="B95" s="21"/>
      <c r="C95" s="20"/>
      <c r="D95" s="48">
        <v>1028553.4854675001</v>
      </c>
      <c r="E95" s="48">
        <v>121038.56464350001</v>
      </c>
      <c r="F95" s="48">
        <v>35329.878773000004</v>
      </c>
      <c r="G95" s="48">
        <v>48855.451437000003</v>
      </c>
      <c r="H95" s="16"/>
    </row>
    <row r="96" spans="1:8" x14ac:dyDescent="0.35">
      <c r="A96" s="51"/>
      <c r="B96" s="21"/>
      <c r="C96" s="20"/>
      <c r="D96" s="48">
        <v>1047800.9343800001</v>
      </c>
      <c r="E96" s="48">
        <v>131773.70335650002</v>
      </c>
      <c r="F96" s="48">
        <v>34360.719960999995</v>
      </c>
      <c r="G96" s="48">
        <v>84322.997869500003</v>
      </c>
      <c r="H96" s="16"/>
    </row>
    <row r="97" spans="1:8" x14ac:dyDescent="0.35">
      <c r="A97" s="51"/>
      <c r="B97" s="21"/>
      <c r="C97" s="20"/>
      <c r="D97" s="48">
        <v>1048333.2868325004</v>
      </c>
      <c r="E97" s="48">
        <v>126921.20623549999</v>
      </c>
      <c r="F97" s="48">
        <v>30721.626892499997</v>
      </c>
      <c r="G97" s="48">
        <v>106042.481918</v>
      </c>
      <c r="H97" s="16"/>
    </row>
    <row r="98" spans="1:8" x14ac:dyDescent="0.35">
      <c r="A98" s="51"/>
      <c r="B98" s="21"/>
      <c r="C98" s="20" t="s">
        <v>24</v>
      </c>
      <c r="D98" s="48">
        <v>1105958.5886075003</v>
      </c>
      <c r="E98" s="48">
        <v>127927.31862200004</v>
      </c>
      <c r="F98" s="48">
        <v>36893.924758000001</v>
      </c>
      <c r="G98" s="48">
        <v>105803.42410650001</v>
      </c>
      <c r="H98" s="16"/>
    </row>
    <row r="99" spans="1:8" x14ac:dyDescent="0.35">
      <c r="A99" s="51"/>
      <c r="B99" s="21"/>
      <c r="C99" s="20"/>
      <c r="D99" s="48">
        <v>1083989.4251479828</v>
      </c>
      <c r="E99" s="48">
        <v>128028.54876799579</v>
      </c>
      <c r="F99" s="48">
        <v>34541.249840497898</v>
      </c>
      <c r="G99" s="48">
        <v>110431.27558849668</v>
      </c>
      <c r="H99" s="16"/>
    </row>
    <row r="100" spans="1:8" x14ac:dyDescent="0.35">
      <c r="A100" s="51"/>
      <c r="B100" s="21"/>
      <c r="C100" s="20"/>
      <c r="D100" s="48">
        <v>1119328.9579269993</v>
      </c>
      <c r="E100" s="48">
        <v>122603.90077349998</v>
      </c>
      <c r="F100" s="48">
        <v>31980.803015500001</v>
      </c>
      <c r="G100" s="48">
        <v>106000.0603635</v>
      </c>
      <c r="H100" s="16"/>
    </row>
    <row r="101" spans="1:8" x14ac:dyDescent="0.35">
      <c r="A101" s="51"/>
      <c r="B101" s="21"/>
      <c r="C101" s="20"/>
      <c r="D101" s="48">
        <v>1124281.95</v>
      </c>
      <c r="E101" s="48">
        <v>144511.26500000001</v>
      </c>
      <c r="F101" s="48">
        <v>31313.095000000001</v>
      </c>
      <c r="G101" s="48">
        <v>116406.78000000003</v>
      </c>
      <c r="H101" s="16"/>
    </row>
    <row r="102" spans="1:8" x14ac:dyDescent="0.35">
      <c r="A102" s="51"/>
      <c r="B102" s="21"/>
      <c r="C102" s="20"/>
      <c r="D102" s="48">
        <v>1118617.3400000001</v>
      </c>
      <c r="E102" s="48">
        <v>137973.08000000002</v>
      </c>
      <c r="F102" s="48">
        <v>30677.61</v>
      </c>
      <c r="G102" s="48">
        <v>125047.55499999999</v>
      </c>
      <c r="H102" s="16"/>
    </row>
    <row r="103" spans="1:8" x14ac:dyDescent="0.35">
      <c r="A103" s="51"/>
      <c r="B103" s="21"/>
      <c r="C103" s="20" t="s">
        <v>79</v>
      </c>
      <c r="D103" s="48">
        <f>1133909+51</f>
        <v>1133960</v>
      </c>
      <c r="E103" s="48">
        <v>130814</v>
      </c>
      <c r="F103" s="48">
        <v>32512</v>
      </c>
      <c r="G103" s="48">
        <v>87630</v>
      </c>
      <c r="H103" s="16"/>
    </row>
    <row r="104" spans="1:8" x14ac:dyDescent="0.35">
      <c r="A104" s="51"/>
      <c r="B104" s="22"/>
      <c r="C104" s="20"/>
      <c r="D104" s="60"/>
      <c r="E104" s="60"/>
      <c r="F104" s="60"/>
      <c r="G104" s="60"/>
      <c r="H104" s="16"/>
    </row>
    <row r="105" spans="1:8" x14ac:dyDescent="0.35">
      <c r="A105" s="51"/>
      <c r="D105" s="60"/>
      <c r="E105" s="60"/>
      <c r="F105" s="60"/>
      <c r="G105" s="60"/>
      <c r="H105" s="16"/>
    </row>
    <row r="106" spans="1:8" x14ac:dyDescent="0.35">
      <c r="A106" s="51"/>
      <c r="B106" s="21" t="s">
        <v>73</v>
      </c>
      <c r="C106" s="20" t="s">
        <v>18</v>
      </c>
      <c r="D106" s="48">
        <v>131940.00999999966</v>
      </c>
      <c r="E106" s="48">
        <v>17908.999999998701</v>
      </c>
      <c r="F106" s="48">
        <v>16515.5</v>
      </c>
      <c r="G106" s="48">
        <v>6500.88</v>
      </c>
      <c r="H106" s="16"/>
    </row>
    <row r="107" spans="1:8" x14ac:dyDescent="0.35">
      <c r="A107" s="51"/>
      <c r="B107" s="21"/>
      <c r="C107" s="20"/>
      <c r="D107" s="48">
        <v>136123.10999999961</v>
      </c>
      <c r="E107" s="48">
        <v>21148.749999998672</v>
      </c>
      <c r="F107" s="48">
        <v>16029.5</v>
      </c>
      <c r="G107" s="48">
        <v>5497.7499999999345</v>
      </c>
      <c r="H107" s="16"/>
    </row>
    <row r="108" spans="1:8" x14ac:dyDescent="0.35">
      <c r="A108" s="51"/>
      <c r="B108" s="21"/>
      <c r="C108" s="20"/>
      <c r="D108" s="48">
        <v>120461.08976799999</v>
      </c>
      <c r="E108" s="48">
        <v>21245.249728999999</v>
      </c>
      <c r="F108" s="48">
        <v>9730.5</v>
      </c>
      <c r="G108" s="48">
        <v>6725.7798529999991</v>
      </c>
      <c r="H108" s="16"/>
    </row>
    <row r="109" spans="1:8" x14ac:dyDescent="0.35">
      <c r="A109" s="51"/>
      <c r="B109" s="21"/>
      <c r="C109" s="20"/>
      <c r="D109" s="48">
        <v>141767.42690999998</v>
      </c>
      <c r="E109" s="48">
        <v>21232.4534585</v>
      </c>
      <c r="F109" s="48">
        <v>8632.9999900000003</v>
      </c>
      <c r="G109" s="48">
        <v>10419.749868999999</v>
      </c>
      <c r="H109" s="16"/>
    </row>
    <row r="110" spans="1:8" x14ac:dyDescent="0.35">
      <c r="A110" s="51"/>
      <c r="B110" s="21"/>
      <c r="C110" s="20"/>
      <c r="D110" s="48">
        <v>134012.319395</v>
      </c>
      <c r="E110" s="48">
        <v>20297.509809999996</v>
      </c>
      <c r="F110" s="48">
        <v>8778.5449879999996</v>
      </c>
      <c r="G110" s="48">
        <v>16948.3047945</v>
      </c>
      <c r="H110" s="16"/>
    </row>
    <row r="111" spans="1:8" x14ac:dyDescent="0.35">
      <c r="A111" s="51"/>
      <c r="B111" s="21"/>
      <c r="C111" s="20"/>
      <c r="D111" s="48">
        <v>160659.243953</v>
      </c>
      <c r="E111" s="48">
        <v>23141.779276499998</v>
      </c>
      <c r="F111" s="48">
        <v>7723.2498384999999</v>
      </c>
      <c r="G111" s="48">
        <v>24640.284820000001</v>
      </c>
      <c r="H111" s="16"/>
    </row>
    <row r="112" spans="1:8" x14ac:dyDescent="0.35">
      <c r="A112" s="51"/>
      <c r="B112" s="21"/>
      <c r="C112" s="20" t="s">
        <v>24</v>
      </c>
      <c r="D112" s="48">
        <v>148170.04929699999</v>
      </c>
      <c r="E112" s="48">
        <v>25254.619268499999</v>
      </c>
      <c r="F112" s="48">
        <v>13366.5000635</v>
      </c>
      <c r="G112" s="48">
        <v>13368.419934000001</v>
      </c>
      <c r="H112" s="16"/>
    </row>
    <row r="113" spans="1:8" x14ac:dyDescent="0.35">
      <c r="A113" s="51"/>
      <c r="B113" s="21"/>
      <c r="C113" s="20"/>
      <c r="D113" s="48">
        <v>158230.73144100001</v>
      </c>
      <c r="E113" s="48">
        <v>27977.599173499999</v>
      </c>
      <c r="F113" s="48">
        <v>11121.749797500001</v>
      </c>
      <c r="G113" s="48">
        <v>15751.6061995</v>
      </c>
      <c r="H113" s="16"/>
    </row>
    <row r="114" spans="1:8" x14ac:dyDescent="0.35">
      <c r="A114" s="51"/>
      <c r="B114" s="21"/>
      <c r="C114" s="20"/>
      <c r="D114" s="48">
        <v>140905.9289915</v>
      </c>
      <c r="E114" s="48">
        <v>21437.799416000002</v>
      </c>
      <c r="F114" s="48">
        <v>3887.2495245</v>
      </c>
      <c r="G114" s="48">
        <v>13064.689488</v>
      </c>
      <c r="H114" s="16"/>
    </row>
    <row r="115" spans="1:8" x14ac:dyDescent="0.35">
      <c r="A115" s="51"/>
      <c r="B115" s="21"/>
      <c r="C115" s="20"/>
      <c r="D115" s="48">
        <v>192588.17000000004</v>
      </c>
      <c r="E115" s="48">
        <v>32987.71</v>
      </c>
      <c r="F115" s="48">
        <v>9050.244999999999</v>
      </c>
      <c r="G115" s="48">
        <v>19589.094999999998</v>
      </c>
      <c r="H115" s="16"/>
    </row>
    <row r="116" spans="1:8" x14ac:dyDescent="0.35">
      <c r="A116" s="51"/>
      <c r="B116" s="21"/>
      <c r="C116" s="20"/>
      <c r="D116" s="48">
        <v>177418.02</v>
      </c>
      <c r="E116" s="48">
        <v>32451.5</v>
      </c>
      <c r="F116" s="48">
        <v>9963</v>
      </c>
      <c r="G116" s="48">
        <v>18938.68</v>
      </c>
      <c r="H116" s="16"/>
    </row>
    <row r="117" spans="1:8" x14ac:dyDescent="0.35">
      <c r="A117" s="51"/>
      <c r="B117" s="21"/>
      <c r="C117" s="20" t="s">
        <v>79</v>
      </c>
      <c r="D117" s="48">
        <v>172414</v>
      </c>
      <c r="E117" s="48">
        <v>34973</v>
      </c>
      <c r="F117" s="48">
        <v>10181</v>
      </c>
      <c r="G117" s="48">
        <v>17614</v>
      </c>
      <c r="H117" s="16"/>
    </row>
    <row r="118" spans="1:8" x14ac:dyDescent="0.35">
      <c r="A118" s="51"/>
      <c r="B118" s="22"/>
      <c r="C118" s="20"/>
      <c r="D118" s="60"/>
      <c r="E118" s="60"/>
      <c r="F118" s="60"/>
      <c r="G118" s="60"/>
      <c r="H118" s="16"/>
    </row>
    <row r="119" spans="1:8" x14ac:dyDescent="0.35">
      <c r="A119" s="51"/>
      <c r="D119" s="60"/>
      <c r="E119" s="61"/>
      <c r="F119" s="61"/>
      <c r="G119" s="61"/>
      <c r="H119" s="16"/>
    </row>
    <row r="120" spans="1:8" x14ac:dyDescent="0.35">
      <c r="A120" s="51"/>
      <c r="B120" s="21" t="s">
        <v>74</v>
      </c>
      <c r="C120" s="20" t="s">
        <v>18</v>
      </c>
      <c r="D120" s="48">
        <v>3268</v>
      </c>
      <c r="E120" s="48">
        <v>747</v>
      </c>
      <c r="F120" s="48">
        <v>129</v>
      </c>
      <c r="G120" s="48">
        <v>522</v>
      </c>
      <c r="H120" s="16"/>
    </row>
    <row r="121" spans="1:8" x14ac:dyDescent="0.35">
      <c r="A121" s="51"/>
      <c r="B121" s="21"/>
      <c r="C121" s="20"/>
      <c r="D121" s="48">
        <v>4047</v>
      </c>
      <c r="E121" s="48">
        <v>1.5</v>
      </c>
      <c r="F121" s="61"/>
      <c r="G121" s="48">
        <v>1283.5</v>
      </c>
      <c r="H121" s="16"/>
    </row>
    <row r="122" spans="1:8" x14ac:dyDescent="0.35">
      <c r="A122" s="51"/>
      <c r="B122" s="21"/>
      <c r="C122" s="20"/>
      <c r="D122" s="48">
        <v>9279.5</v>
      </c>
      <c r="E122" s="48">
        <v>908</v>
      </c>
      <c r="F122" s="48">
        <v>1006.5</v>
      </c>
      <c r="G122" s="48">
        <v>636</v>
      </c>
      <c r="H122" s="16"/>
    </row>
    <row r="123" spans="1:8" x14ac:dyDescent="0.35">
      <c r="A123" s="51"/>
      <c r="B123" s="21"/>
      <c r="C123" s="20"/>
      <c r="D123" s="48">
        <v>9048.5</v>
      </c>
      <c r="E123" s="48">
        <v>747</v>
      </c>
      <c r="F123" s="48">
        <v>1219</v>
      </c>
      <c r="G123" s="48">
        <v>642</v>
      </c>
      <c r="H123" s="16"/>
    </row>
    <row r="124" spans="1:8" x14ac:dyDescent="0.35">
      <c r="A124" s="51"/>
      <c r="B124" s="21"/>
      <c r="C124" s="20"/>
      <c r="D124" s="48">
        <v>15685.345000000001</v>
      </c>
      <c r="E124" s="48">
        <v>724.47500000000002</v>
      </c>
      <c r="F124" s="48">
        <v>9.75</v>
      </c>
      <c r="G124" s="48">
        <v>501.28</v>
      </c>
      <c r="H124" s="16"/>
    </row>
    <row r="125" spans="1:8" x14ac:dyDescent="0.35">
      <c r="A125" s="51"/>
      <c r="B125" s="21"/>
      <c r="C125" s="20"/>
      <c r="D125" s="48">
        <v>31223.989992499999</v>
      </c>
      <c r="E125" s="48">
        <v>4194.25</v>
      </c>
      <c r="F125" s="48">
        <v>198</v>
      </c>
      <c r="G125" s="48">
        <v>2696.75</v>
      </c>
      <c r="H125" s="16"/>
    </row>
    <row r="126" spans="1:8" x14ac:dyDescent="0.35">
      <c r="A126" s="51"/>
      <c r="B126" s="21"/>
      <c r="C126" s="20" t="s">
        <v>24</v>
      </c>
      <c r="D126" s="48">
        <v>38795.809819999995</v>
      </c>
      <c r="E126" s="48">
        <v>4398.72991</v>
      </c>
      <c r="F126" s="48">
        <v>2476.33</v>
      </c>
      <c r="G126" s="48">
        <v>3506.67</v>
      </c>
      <c r="H126" s="16"/>
    </row>
    <row r="127" spans="1:8" x14ac:dyDescent="0.35">
      <c r="A127" s="51"/>
      <c r="B127" s="21"/>
      <c r="C127" s="20"/>
      <c r="D127" s="48">
        <v>41540.449955999997</v>
      </c>
      <c r="E127" s="48">
        <v>4118.5</v>
      </c>
      <c r="F127" s="48">
        <v>1202.329978</v>
      </c>
      <c r="G127" s="48">
        <v>3025.16</v>
      </c>
      <c r="H127" s="16"/>
    </row>
    <row r="128" spans="1:8" x14ac:dyDescent="0.35">
      <c r="A128" s="51"/>
      <c r="B128" s="21"/>
      <c r="C128" s="20"/>
      <c r="D128" s="48">
        <v>29745.729523000002</v>
      </c>
      <c r="E128" s="48">
        <v>2825.5</v>
      </c>
      <c r="F128" s="48">
        <v>419.19998199999998</v>
      </c>
      <c r="G128" s="48">
        <v>2427.33</v>
      </c>
      <c r="H128" s="16"/>
    </row>
    <row r="129" spans="1:8" x14ac:dyDescent="0.35">
      <c r="A129" s="51"/>
      <c r="B129" s="21"/>
      <c r="C129" s="20"/>
      <c r="D129" s="48">
        <v>31536.205000000005</v>
      </c>
      <c r="E129" s="48">
        <v>1268.5</v>
      </c>
      <c r="F129" s="48">
        <v>420.75</v>
      </c>
      <c r="G129" s="48">
        <v>4915</v>
      </c>
      <c r="H129" s="16"/>
    </row>
    <row r="130" spans="1:8" x14ac:dyDescent="0.35">
      <c r="A130" s="51"/>
      <c r="B130" s="21"/>
      <c r="C130" s="20"/>
      <c r="D130" s="48">
        <v>31415.67</v>
      </c>
      <c r="E130" s="48">
        <v>273</v>
      </c>
      <c r="F130" s="48">
        <v>138</v>
      </c>
      <c r="G130" s="48">
        <v>3449.5</v>
      </c>
      <c r="H130" s="16"/>
    </row>
    <row r="131" spans="1:8" x14ac:dyDescent="0.35">
      <c r="A131" s="51"/>
      <c r="B131" s="21"/>
      <c r="C131" s="20" t="s">
        <v>79</v>
      </c>
      <c r="D131" s="48">
        <v>24717</v>
      </c>
      <c r="E131" s="48">
        <v>1131</v>
      </c>
      <c r="F131" s="48"/>
      <c r="G131" s="48">
        <v>2834</v>
      </c>
    </row>
    <row r="132" spans="1:8" x14ac:dyDescent="0.35">
      <c r="A132" s="52"/>
    </row>
    <row r="133" spans="1:8" x14ac:dyDescent="0.35">
      <c r="A133" s="52"/>
    </row>
    <row r="134" spans="1:8" x14ac:dyDescent="0.35">
      <c r="A134" s="52"/>
    </row>
    <row r="135" spans="1:8" x14ac:dyDescent="0.35">
      <c r="A135" s="52"/>
    </row>
    <row r="136" spans="1:8" x14ac:dyDescent="0.35">
      <c r="A136" s="52"/>
    </row>
    <row r="137" spans="1:8" x14ac:dyDescent="0.35">
      <c r="A137" s="52"/>
    </row>
    <row r="138" spans="1:8" x14ac:dyDescent="0.35">
      <c r="A138" s="52"/>
    </row>
    <row r="139" spans="1:8" x14ac:dyDescent="0.35">
      <c r="A139" s="52"/>
    </row>
    <row r="140" spans="1:8" x14ac:dyDescent="0.35">
      <c r="A140" s="52"/>
    </row>
    <row r="141" spans="1:8" x14ac:dyDescent="0.35">
      <c r="A141" s="52"/>
    </row>
    <row r="142" spans="1:8" x14ac:dyDescent="0.35">
      <c r="A142" s="52"/>
    </row>
    <row r="143" spans="1:8" x14ac:dyDescent="0.35">
      <c r="A143" s="52"/>
    </row>
    <row r="144" spans="1:8" x14ac:dyDescent="0.35">
      <c r="A144" s="52"/>
    </row>
    <row r="145" spans="1:1" x14ac:dyDescent="0.35">
      <c r="A145" s="52"/>
    </row>
    <row r="146" spans="1:1" x14ac:dyDescent="0.35">
      <c r="A146" s="52"/>
    </row>
    <row r="147" spans="1:1" x14ac:dyDescent="0.35">
      <c r="A147" s="52"/>
    </row>
    <row r="148" spans="1:1" x14ac:dyDescent="0.35">
      <c r="A148" s="52"/>
    </row>
    <row r="149" spans="1:1" x14ac:dyDescent="0.35">
      <c r="A149" s="52"/>
    </row>
    <row r="150" spans="1:1" x14ac:dyDescent="0.35">
      <c r="A150" s="52"/>
    </row>
    <row r="151" spans="1:1" x14ac:dyDescent="0.35">
      <c r="A151" s="52"/>
    </row>
    <row r="152" spans="1:1" x14ac:dyDescent="0.35">
      <c r="A152" s="52"/>
    </row>
    <row r="153" spans="1:1" x14ac:dyDescent="0.35">
      <c r="A153" s="52"/>
    </row>
    <row r="154" spans="1:1" x14ac:dyDescent="0.35">
      <c r="A154" s="52"/>
    </row>
    <row r="155" spans="1:1" x14ac:dyDescent="0.35">
      <c r="A155" s="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796875" defaultRowHeight="14.5" x14ac:dyDescent="0.35"/>
  <cols>
    <col min="1" max="1" width="27" bestFit="1" customWidth="1"/>
    <col min="2" max="2" width="20.453125" bestFit="1" customWidth="1"/>
    <col min="3" max="3" width="27" bestFit="1" customWidth="1"/>
    <col min="4" max="9" width="11" customWidth="1"/>
    <col min="10" max="10" width="21.453125" customWidth="1"/>
    <col min="11" max="11" width="12.54296875" customWidth="1"/>
    <col min="227" max="227" width="36.7265625" customWidth="1"/>
  </cols>
  <sheetData>
    <row r="1" spans="1:1" x14ac:dyDescent="0.35">
      <c r="A1" s="31" t="s">
        <v>80</v>
      </c>
    </row>
    <row r="2" spans="1:1" x14ac:dyDescent="0.35">
      <c r="A2" s="31"/>
    </row>
    <row r="3" spans="1:1" ht="15" customHeight="1" x14ac:dyDescent="0.35">
      <c r="A3" t="s">
        <v>15</v>
      </c>
    </row>
    <row r="4" spans="1:1" x14ac:dyDescent="0.35">
      <c r="A4" s="29" t="s">
        <v>78</v>
      </c>
    </row>
  </sheetData>
  <hyperlinks>
    <hyperlink ref="A4" r:id="rId1" xr:uid="{94C1D438-954A-422F-8AD5-6669EF7F20A8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workbookViewId="0">
      <selection activeCell="C11" sqref="C11"/>
    </sheetView>
  </sheetViews>
  <sheetFormatPr defaultColWidth="9.1796875" defaultRowHeight="14.5" x14ac:dyDescent="0.35"/>
  <cols>
    <col min="1" max="1" width="8.453125" customWidth="1"/>
    <col min="2" max="3" width="12.81640625" customWidth="1"/>
    <col min="7" max="7" width="11.81640625" customWidth="1"/>
  </cols>
  <sheetData>
    <row r="1" spans="1:1" x14ac:dyDescent="0.35">
      <c r="A1" s="31" t="s">
        <v>81</v>
      </c>
    </row>
    <row r="3" spans="1:1" ht="16.5" customHeight="1" x14ac:dyDescent="0.35">
      <c r="A3" t="s">
        <v>15</v>
      </c>
    </row>
    <row r="4" spans="1:1" ht="15" customHeight="1" x14ac:dyDescent="0.35">
      <c r="A4" s="29" t="s">
        <v>16</v>
      </c>
    </row>
    <row r="5" spans="1:1" ht="15" customHeight="1" x14ac:dyDescent="0.35"/>
    <row r="6" spans="1:1" ht="15" customHeight="1" x14ac:dyDescent="0.35"/>
    <row r="7" spans="1:1" ht="15" customHeight="1" x14ac:dyDescent="0.35"/>
    <row r="8" spans="1:1" ht="15" customHeight="1" x14ac:dyDescent="0.35"/>
    <row r="9" spans="1:1" ht="15" customHeight="1" x14ac:dyDescent="0.35"/>
    <row r="10" spans="1:1" ht="15" customHeight="1" x14ac:dyDescent="0.35"/>
    <row r="11" spans="1:1" ht="15" customHeight="1" x14ac:dyDescent="0.35"/>
    <row r="12" spans="1:1" ht="15" customHeight="1" x14ac:dyDescent="0.35"/>
  </sheetData>
  <hyperlinks>
    <hyperlink ref="A4" r:id="rId1" display="https://www.universityofcalifornia.edu/about-us/information-center/ug-research-internships-service-learning" xr:uid="{5E9A2015-3E71-421B-B8A8-D64048644F58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>
      <selection activeCell="B11" sqref="B11"/>
    </sheetView>
  </sheetViews>
  <sheetFormatPr defaultColWidth="9.1796875" defaultRowHeight="14.5" x14ac:dyDescent="0.35"/>
  <cols>
    <col min="1" max="7" width="9.7265625" customWidth="1"/>
    <col min="8" max="8" width="11.1796875" customWidth="1"/>
    <col min="9" max="9" width="9.7265625" customWidth="1"/>
    <col min="10" max="10" width="9.1796875" customWidth="1"/>
    <col min="11" max="12" width="9.7265625" customWidth="1"/>
  </cols>
  <sheetData>
    <row r="1" spans="1:1" x14ac:dyDescent="0.35">
      <c r="A1" s="31" t="s">
        <v>82</v>
      </c>
    </row>
    <row r="3" spans="1:1" ht="16.5" customHeight="1" x14ac:dyDescent="0.35">
      <c r="A3" t="s">
        <v>15</v>
      </c>
    </row>
    <row r="4" spans="1:1" ht="13.5" customHeight="1" x14ac:dyDescent="0.35">
      <c r="A4" s="29" t="s">
        <v>78</v>
      </c>
    </row>
    <row r="5" spans="1:1" ht="15" customHeight="1" x14ac:dyDescent="0.35"/>
    <row r="6" spans="1:1" ht="15" customHeight="1" x14ac:dyDescent="0.35"/>
    <row r="7" spans="1:1" ht="15" customHeight="1" x14ac:dyDescent="0.35"/>
    <row r="8" spans="1:1" ht="15" customHeight="1" x14ac:dyDescent="0.35"/>
    <row r="9" spans="1:1" ht="15" customHeight="1" x14ac:dyDescent="0.35"/>
    <row r="10" spans="1:1" ht="15" customHeight="1" x14ac:dyDescent="0.35"/>
    <row r="11" spans="1:1" ht="15" customHeight="1" x14ac:dyDescent="0.35"/>
    <row r="12" spans="1:1" ht="15" customHeight="1" x14ac:dyDescent="0.35"/>
  </sheetData>
  <hyperlinks>
    <hyperlink ref="A4" r:id="rId1" xr:uid="{7CFB5AB8-EC3D-4DAE-8167-3429093419F6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>
      <selection activeCell="A11" sqref="A11"/>
    </sheetView>
  </sheetViews>
  <sheetFormatPr defaultColWidth="9.1796875" defaultRowHeight="15" customHeight="1" x14ac:dyDescent="0.35"/>
  <cols>
    <col min="3" max="3" width="36.7265625" bestFit="1" customWidth="1"/>
    <col min="4" max="9" width="20.54296875" customWidth="1"/>
  </cols>
  <sheetData>
    <row r="1" spans="1:1" ht="15" customHeight="1" x14ac:dyDescent="0.35">
      <c r="A1" s="31" t="s">
        <v>83</v>
      </c>
    </row>
    <row r="3" spans="1:1" ht="15" customHeight="1" x14ac:dyDescent="0.35">
      <c r="A3" t="s">
        <v>15</v>
      </c>
    </row>
    <row r="4" spans="1:1" ht="15" customHeight="1" x14ac:dyDescent="0.35">
      <c r="A4" s="30" t="s">
        <v>17</v>
      </c>
    </row>
  </sheetData>
  <hyperlinks>
    <hyperlink ref="A4" r:id="rId1" display="https://www.universityofcalifornia.edu/about-us/information-center/ucues-longitudinal" xr:uid="{8C31C057-7FBC-40FC-B34B-CE115E3D18DD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7"/>
  <sheetViews>
    <sheetView zoomScaleNormal="100" workbookViewId="0"/>
  </sheetViews>
  <sheetFormatPr defaultColWidth="9.1796875" defaultRowHeight="14.5" x14ac:dyDescent="0.35"/>
  <cols>
    <col min="1" max="1" width="12.81640625" bestFit="1" customWidth="1"/>
    <col min="2" max="12" width="10.6328125" customWidth="1"/>
  </cols>
  <sheetData>
    <row r="1" spans="1:12" x14ac:dyDescent="0.35">
      <c r="A1" s="31" t="s">
        <v>84</v>
      </c>
    </row>
    <row r="3" spans="1:12" x14ac:dyDescent="0.35">
      <c r="B3" t="s">
        <v>19</v>
      </c>
      <c r="C3" t="s">
        <v>20</v>
      </c>
      <c r="D3" t="s">
        <v>21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44" t="s">
        <v>27</v>
      </c>
      <c r="K3" s="44" t="s">
        <v>28</v>
      </c>
      <c r="L3" s="43" t="s">
        <v>79</v>
      </c>
    </row>
    <row r="4" spans="1:12" x14ac:dyDescent="0.35">
      <c r="A4" t="s">
        <v>29</v>
      </c>
      <c r="B4" s="33">
        <v>0.182405384</v>
      </c>
      <c r="C4" s="33">
        <v>0.194133105</v>
      </c>
      <c r="D4" s="33">
        <v>0.25222541300000001</v>
      </c>
      <c r="E4" s="33">
        <v>0.29527256299999999</v>
      </c>
      <c r="F4" s="33">
        <v>0.33187454100000002</v>
      </c>
      <c r="G4" s="33">
        <v>0.361288102</v>
      </c>
      <c r="H4" s="33">
        <v>0.39352469000000001</v>
      </c>
      <c r="I4" s="33">
        <v>1</v>
      </c>
      <c r="J4" s="46">
        <v>0.9</v>
      </c>
      <c r="K4" s="46">
        <v>0.61</v>
      </c>
      <c r="L4" s="45">
        <v>0.6</v>
      </c>
    </row>
    <row r="5" spans="1:12" x14ac:dyDescent="0.35">
      <c r="A5" s="34" t="s">
        <v>30</v>
      </c>
      <c r="B5" s="35">
        <v>0.17</v>
      </c>
      <c r="C5" s="35">
        <v>0.19</v>
      </c>
      <c r="D5" s="35">
        <v>0.21</v>
      </c>
      <c r="E5" s="35">
        <v>0.24</v>
      </c>
      <c r="F5" s="35">
        <v>0.26</v>
      </c>
      <c r="G5" s="35">
        <v>0.27</v>
      </c>
      <c r="H5" s="35">
        <v>0.3</v>
      </c>
      <c r="I5" s="35">
        <v>0.84</v>
      </c>
      <c r="J5" s="46">
        <v>0.56999999999999995</v>
      </c>
      <c r="K5" s="46">
        <v>0.46</v>
      </c>
      <c r="L5" s="35">
        <v>0.46</v>
      </c>
    </row>
    <row r="6" spans="1:12" x14ac:dyDescent="0.35">
      <c r="A6" s="34" t="s">
        <v>31</v>
      </c>
      <c r="B6" s="35">
        <v>1.2E-2</v>
      </c>
      <c r="C6" s="35">
        <v>0.01</v>
      </c>
      <c r="D6" s="35">
        <v>2.8000000000000001E-2</v>
      </c>
      <c r="E6" s="35">
        <v>2.8000000000000001E-2</v>
      </c>
      <c r="F6" s="35">
        <v>4.5999999999999999E-2</v>
      </c>
      <c r="G6" s="35">
        <v>5.2999999999999999E-2</v>
      </c>
      <c r="H6" s="35">
        <v>5.7000000000000002E-2</v>
      </c>
      <c r="I6" s="35">
        <v>1</v>
      </c>
      <c r="J6" s="46">
        <v>0.64</v>
      </c>
      <c r="K6" s="46">
        <v>0.2</v>
      </c>
      <c r="L6" s="35">
        <v>0.23</v>
      </c>
    </row>
    <row r="7" spans="1:12" x14ac:dyDescent="0.35">
      <c r="A7" s="34" t="s">
        <v>32</v>
      </c>
      <c r="B7" s="35">
        <v>0.02</v>
      </c>
      <c r="C7" s="35">
        <v>0.03</v>
      </c>
      <c r="D7" s="35">
        <v>0.03</v>
      </c>
      <c r="E7" s="35">
        <v>0.03</v>
      </c>
      <c r="F7" s="35">
        <v>0.03</v>
      </c>
      <c r="G7" s="35">
        <v>0.04</v>
      </c>
      <c r="H7" s="35">
        <v>0.04</v>
      </c>
      <c r="I7" s="35">
        <v>0.7</v>
      </c>
      <c r="J7" s="46">
        <v>0.2</v>
      </c>
      <c r="K7" s="46">
        <v>0.1</v>
      </c>
      <c r="L7" s="35">
        <v>0.1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2"/>
  <sheetViews>
    <sheetView workbookViewId="0"/>
  </sheetViews>
  <sheetFormatPr defaultRowHeight="14.5" x14ac:dyDescent="0.35"/>
  <cols>
    <col min="1" max="1" width="14.90625" customWidth="1"/>
    <col min="2" max="2" width="20.453125" customWidth="1"/>
  </cols>
  <sheetData>
    <row r="1" spans="1:7" x14ac:dyDescent="0.35">
      <c r="A1" s="31" t="s">
        <v>85</v>
      </c>
    </row>
    <row r="3" spans="1:7" x14ac:dyDescent="0.35">
      <c r="B3" t="s">
        <v>33</v>
      </c>
      <c r="E3" t="s">
        <v>34</v>
      </c>
    </row>
    <row r="4" spans="1:7" x14ac:dyDescent="0.35">
      <c r="B4" t="s">
        <v>35</v>
      </c>
      <c r="C4" t="s">
        <v>36</v>
      </c>
      <c r="D4" t="s">
        <v>37</v>
      </c>
      <c r="E4" t="s">
        <v>35</v>
      </c>
      <c r="F4" t="s">
        <v>36</v>
      </c>
      <c r="G4" t="s">
        <v>34</v>
      </c>
    </row>
    <row r="5" spans="1:7" x14ac:dyDescent="0.35">
      <c r="B5">
        <v>202083</v>
      </c>
      <c r="C5">
        <v>73469</v>
      </c>
      <c r="D5" s="47">
        <f t="shared" ref="D5:D14" si="0">C5/B5</f>
        <v>0.36355853782851599</v>
      </c>
      <c r="E5">
        <v>198619</v>
      </c>
      <c r="F5">
        <v>15317</v>
      </c>
      <c r="G5" s="47">
        <v>0.23</v>
      </c>
    </row>
    <row r="6" spans="1:7" x14ac:dyDescent="0.35">
      <c r="A6" t="s">
        <v>38</v>
      </c>
      <c r="B6">
        <v>206779</v>
      </c>
      <c r="C6">
        <v>76575</v>
      </c>
      <c r="D6" s="47">
        <f t="shared" si="0"/>
        <v>0.37032290513059835</v>
      </c>
      <c r="E6">
        <v>202855</v>
      </c>
      <c r="F6">
        <v>16275</v>
      </c>
      <c r="G6" s="47">
        <v>0.24</v>
      </c>
    </row>
    <row r="7" spans="1:7" x14ac:dyDescent="0.35">
      <c r="A7" t="s">
        <v>39</v>
      </c>
      <c r="B7">
        <v>207890</v>
      </c>
      <c r="C7">
        <v>77854</v>
      </c>
      <c r="D7" s="47">
        <f t="shared" si="0"/>
        <v>0.37449612775987301</v>
      </c>
      <c r="E7">
        <v>204018</v>
      </c>
      <c r="F7">
        <v>16653</v>
      </c>
      <c r="G7" s="47">
        <v>0.24</v>
      </c>
    </row>
    <row r="8" spans="1:7" x14ac:dyDescent="0.35">
      <c r="A8" t="s">
        <v>40</v>
      </c>
      <c r="B8">
        <v>209756</v>
      </c>
      <c r="C8">
        <v>77308</v>
      </c>
      <c r="D8" s="47">
        <f t="shared" si="0"/>
        <v>0.36856156677282176</v>
      </c>
      <c r="E8">
        <v>205778</v>
      </c>
      <c r="F8">
        <v>15860</v>
      </c>
      <c r="G8" s="47">
        <v>0.23</v>
      </c>
    </row>
    <row r="9" spans="1:7" x14ac:dyDescent="0.35">
      <c r="A9" t="s">
        <v>18</v>
      </c>
      <c r="B9">
        <v>211863</v>
      </c>
      <c r="C9">
        <v>76102</v>
      </c>
      <c r="D9" s="47">
        <f t="shared" si="0"/>
        <v>0.35920382511339877</v>
      </c>
      <c r="E9">
        <v>207687</v>
      </c>
      <c r="F9">
        <v>15921</v>
      </c>
      <c r="G9" s="47">
        <v>0.23</v>
      </c>
    </row>
    <row r="10" spans="1:7" x14ac:dyDescent="0.35">
      <c r="A10" t="s">
        <v>19</v>
      </c>
      <c r="B10">
        <v>222499</v>
      </c>
      <c r="C10">
        <v>77022</v>
      </c>
      <c r="D10" s="47">
        <f t="shared" si="0"/>
        <v>0.34616784794538402</v>
      </c>
      <c r="E10">
        <v>217899</v>
      </c>
      <c r="F10">
        <v>16124</v>
      </c>
      <c r="G10" s="47">
        <v>0.22</v>
      </c>
    </row>
    <row r="11" spans="1:7" x14ac:dyDescent="0.35">
      <c r="A11" t="s">
        <v>20</v>
      </c>
      <c r="B11">
        <v>228097</v>
      </c>
      <c r="C11">
        <v>77440</v>
      </c>
      <c r="D11" s="47">
        <f t="shared" si="0"/>
        <v>0.33950468441057968</v>
      </c>
      <c r="E11">
        <v>223486</v>
      </c>
      <c r="F11">
        <v>15259</v>
      </c>
      <c r="G11" s="47">
        <v>0.19</v>
      </c>
    </row>
    <row r="12" spans="1:7" x14ac:dyDescent="0.35">
      <c r="A12" t="s">
        <v>21</v>
      </c>
      <c r="B12">
        <v>239297</v>
      </c>
      <c r="C12">
        <v>77931</v>
      </c>
      <c r="D12" s="47">
        <f t="shared" si="0"/>
        <v>0.32566643125488409</v>
      </c>
      <c r="E12">
        <v>234648</v>
      </c>
      <c r="F12">
        <v>15954</v>
      </c>
      <c r="G12" s="47">
        <v>0.18</v>
      </c>
    </row>
    <row r="13" spans="1:7" x14ac:dyDescent="0.35">
      <c r="A13" t="s">
        <v>22</v>
      </c>
      <c r="B13">
        <v>238830</v>
      </c>
      <c r="C13">
        <v>80324</v>
      </c>
      <c r="D13" s="47">
        <f t="shared" si="0"/>
        <v>0.33632290750743205</v>
      </c>
      <c r="E13">
        <v>233088</v>
      </c>
      <c r="F13">
        <v>16399</v>
      </c>
      <c r="G13" s="47">
        <v>0.2</v>
      </c>
    </row>
    <row r="14" spans="1:7" x14ac:dyDescent="0.35">
      <c r="A14" t="s">
        <v>23</v>
      </c>
      <c r="B14">
        <v>246757</v>
      </c>
      <c r="C14">
        <v>81446</v>
      </c>
      <c r="D14" s="47">
        <f t="shared" si="0"/>
        <v>0.33006561110728366</v>
      </c>
      <c r="E14">
        <v>240888</v>
      </c>
      <c r="F14">
        <v>16618</v>
      </c>
      <c r="G14" s="47">
        <v>0.2</v>
      </c>
    </row>
    <row r="15" spans="1:7" x14ac:dyDescent="0.35">
      <c r="A15" t="s">
        <v>24</v>
      </c>
      <c r="B15">
        <v>252825</v>
      </c>
      <c r="C15">
        <v>84006</v>
      </c>
      <c r="D15" s="47">
        <f>C15/B15</f>
        <v>0.33226935627410265</v>
      </c>
      <c r="E15">
        <v>247137</v>
      </c>
      <c r="F15">
        <v>17397</v>
      </c>
      <c r="G15" s="47">
        <v>0.2</v>
      </c>
    </row>
    <row r="16" spans="1:7" x14ac:dyDescent="0.35">
      <c r="A16" t="s">
        <v>25</v>
      </c>
      <c r="B16">
        <v>256750</v>
      </c>
      <c r="C16">
        <v>104672</v>
      </c>
      <c r="D16" s="47">
        <f>C16/B16</f>
        <v>0.40768062317429404</v>
      </c>
      <c r="E16">
        <v>252266</v>
      </c>
      <c r="F16">
        <v>22657</v>
      </c>
      <c r="G16" s="47">
        <v>0.25</v>
      </c>
    </row>
    <row r="17" spans="1:7" x14ac:dyDescent="0.35">
      <c r="A17" t="s">
        <v>26</v>
      </c>
      <c r="B17" s="15">
        <f>[1]FWS!$D$32+[1]FWS!$D$39+[1]FWS!$D$38</f>
        <v>253862.33</v>
      </c>
      <c r="C17">
        <f>[2]summer!$B$90</f>
        <v>99436</v>
      </c>
      <c r="D17" s="47">
        <f t="shared" ref="D17:D20" si="1">C17/B17</f>
        <v>0.39169261544239353</v>
      </c>
      <c r="E17" s="15">
        <f>[1]FWS!$D$66+[1]FWS!$D$69+[1]FWS!$D$70</f>
        <v>249531.82084</v>
      </c>
      <c r="F17">
        <f>[2]summer!$D$90</f>
        <v>19844</v>
      </c>
      <c r="G17" s="38">
        <v>0.22</v>
      </c>
    </row>
    <row r="18" spans="1:7" x14ac:dyDescent="0.35">
      <c r="A18" t="s">
        <v>27</v>
      </c>
      <c r="B18">
        <f>[3]FWS!$D$32+[3]FWS!$D$39+[3]FWS!$D$38</f>
        <v>261191</v>
      </c>
      <c r="C18">
        <f>[4]summer!$B$90</f>
        <v>93060</v>
      </c>
      <c r="D18" s="47">
        <f t="shared" si="1"/>
        <v>0.35629099011834253</v>
      </c>
      <c r="E18">
        <f>[3]FWS!$D$67+[3]FWS!$D$71+[3]FWS!$D$70</f>
        <v>252901</v>
      </c>
      <c r="F18">
        <f>[4]summer!$D$90</f>
        <v>18985</v>
      </c>
      <c r="G18" s="38">
        <v>0.21</v>
      </c>
    </row>
    <row r="19" spans="1:7" x14ac:dyDescent="0.35">
      <c r="A19" t="s">
        <v>28</v>
      </c>
      <c r="B19">
        <v>261042</v>
      </c>
      <c r="C19">
        <v>93270</v>
      </c>
      <c r="D19" s="47">
        <f t="shared" si="1"/>
        <v>0.3572988254763601</v>
      </c>
      <c r="E19">
        <v>253969</v>
      </c>
      <c r="F19">
        <v>19411</v>
      </c>
      <c r="G19" s="38">
        <v>0.21</v>
      </c>
    </row>
    <row r="20" spans="1:7" x14ac:dyDescent="0.35">
      <c r="A20" t="s">
        <v>79</v>
      </c>
      <c r="B20">
        <v>262678</v>
      </c>
      <c r="C20">
        <v>101284</v>
      </c>
      <c r="D20" s="47">
        <f t="shared" si="1"/>
        <v>0.38558234796975766</v>
      </c>
      <c r="E20">
        <v>257287</v>
      </c>
      <c r="F20">
        <v>20630</v>
      </c>
      <c r="G20" s="38">
        <v>0.22</v>
      </c>
    </row>
    <row r="21" spans="1:7" x14ac:dyDescent="0.35">
      <c r="D21" s="14"/>
    </row>
    <row r="22" spans="1:7" x14ac:dyDescent="0.35">
      <c r="A22" t="s">
        <v>88</v>
      </c>
    </row>
    <row r="23" spans="1:7" x14ac:dyDescent="0.35">
      <c r="A23" t="s">
        <v>41</v>
      </c>
    </row>
    <row r="24" spans="1:7" x14ac:dyDescent="0.35">
      <c r="A24" t="s">
        <v>42</v>
      </c>
    </row>
    <row r="27" spans="1:7" x14ac:dyDescent="0.35">
      <c r="B27" t="s">
        <v>43</v>
      </c>
      <c r="C27" t="s">
        <v>34</v>
      </c>
      <c r="D27" t="s">
        <v>44</v>
      </c>
    </row>
    <row r="28" spans="1:7" x14ac:dyDescent="0.35">
      <c r="A28" t="s">
        <v>45</v>
      </c>
      <c r="B28" t="s">
        <v>46</v>
      </c>
      <c r="C28" s="14">
        <v>0.39</v>
      </c>
      <c r="D28" s="14">
        <v>0.22</v>
      </c>
    </row>
    <row r="29" spans="1:7" x14ac:dyDescent="0.35">
      <c r="A29" t="s">
        <v>48</v>
      </c>
      <c r="B29" t="s">
        <v>46</v>
      </c>
      <c r="C29" s="38">
        <v>0.37</v>
      </c>
      <c r="D29" s="38">
        <v>0.31</v>
      </c>
    </row>
    <row r="30" spans="1:7" x14ac:dyDescent="0.35">
      <c r="A30" t="s">
        <v>47</v>
      </c>
      <c r="B30" t="s">
        <v>46</v>
      </c>
      <c r="C30" s="38">
        <v>0.64</v>
      </c>
      <c r="D30" s="38">
        <v>0.3</v>
      </c>
    </row>
    <row r="31" spans="1:7" x14ac:dyDescent="0.35">
      <c r="A31" t="s">
        <v>49</v>
      </c>
      <c r="B31" t="s">
        <v>46</v>
      </c>
      <c r="C31" s="38">
        <v>0.51</v>
      </c>
      <c r="D31" s="38">
        <v>0.28000000000000003</v>
      </c>
    </row>
    <row r="32" spans="1:7" x14ac:dyDescent="0.35">
      <c r="A32" t="s">
        <v>50</v>
      </c>
      <c r="B32" t="s">
        <v>46</v>
      </c>
      <c r="C32" s="38">
        <v>0.39</v>
      </c>
      <c r="D32" s="38">
        <v>0.24</v>
      </c>
    </row>
    <row r="33" spans="1:4" x14ac:dyDescent="0.35">
      <c r="A33" t="s">
        <v>52</v>
      </c>
      <c r="B33" t="s">
        <v>46</v>
      </c>
      <c r="C33" s="38">
        <v>0.36</v>
      </c>
      <c r="D33" s="38">
        <v>0.24</v>
      </c>
    </row>
    <row r="34" spans="1:4" x14ac:dyDescent="0.35">
      <c r="A34" t="s">
        <v>51</v>
      </c>
      <c r="B34" t="s">
        <v>46</v>
      </c>
      <c r="C34" s="38">
        <v>0.36</v>
      </c>
      <c r="D34" s="38">
        <v>0.22</v>
      </c>
    </row>
    <row r="35" spans="1:4" x14ac:dyDescent="0.35">
      <c r="A35" t="s">
        <v>53</v>
      </c>
      <c r="B35" t="s">
        <v>46</v>
      </c>
      <c r="C35" s="38">
        <v>0.31</v>
      </c>
      <c r="D35" s="38">
        <v>0.19</v>
      </c>
    </row>
    <row r="36" spans="1:4" x14ac:dyDescent="0.35">
      <c r="A36" t="s">
        <v>54</v>
      </c>
      <c r="B36" t="s">
        <v>46</v>
      </c>
      <c r="C36" s="38">
        <v>0.31</v>
      </c>
      <c r="D36" s="38">
        <v>0.14000000000000001</v>
      </c>
    </row>
    <row r="37" spans="1:4" x14ac:dyDescent="0.35">
      <c r="A37" t="s">
        <v>55</v>
      </c>
      <c r="B37" t="s">
        <v>46</v>
      </c>
      <c r="C37" s="38">
        <v>0.23</v>
      </c>
      <c r="D37" s="38">
        <v>0.12</v>
      </c>
    </row>
    <row r="38" spans="1:4" x14ac:dyDescent="0.35">
      <c r="A38" t="s">
        <v>54</v>
      </c>
      <c r="B38" t="s">
        <v>86</v>
      </c>
      <c r="C38" s="16">
        <v>40456</v>
      </c>
      <c r="D38" s="16">
        <v>39341.279999999999</v>
      </c>
    </row>
    <row r="39" spans="1:4" x14ac:dyDescent="0.35">
      <c r="A39" t="s">
        <v>53</v>
      </c>
      <c r="B39" t="s">
        <v>86</v>
      </c>
      <c r="C39" s="16">
        <v>35724</v>
      </c>
      <c r="D39" s="16">
        <v>34860.1</v>
      </c>
    </row>
    <row r="40" spans="1:4" x14ac:dyDescent="0.35">
      <c r="A40" t="s">
        <v>49</v>
      </c>
      <c r="B40" t="s">
        <v>86</v>
      </c>
      <c r="C40" s="16">
        <v>32024</v>
      </c>
      <c r="D40" s="16">
        <v>31599.13</v>
      </c>
    </row>
    <row r="41" spans="1:4" x14ac:dyDescent="0.35">
      <c r="A41" t="s">
        <v>50</v>
      </c>
      <c r="B41" t="s">
        <v>86</v>
      </c>
      <c r="C41" s="16">
        <v>39144</v>
      </c>
      <c r="D41" s="16">
        <v>38500.339999999997</v>
      </c>
    </row>
    <row r="42" spans="1:4" x14ac:dyDescent="0.35">
      <c r="A42" t="s">
        <v>55</v>
      </c>
      <c r="B42" t="s">
        <v>86</v>
      </c>
      <c r="C42" s="16">
        <v>8849</v>
      </c>
      <c r="D42" s="16">
        <v>8762.2800000000007</v>
      </c>
    </row>
    <row r="43" spans="1:4" x14ac:dyDescent="0.35">
      <c r="A43" t="s">
        <v>52</v>
      </c>
      <c r="B43" t="s">
        <v>86</v>
      </c>
      <c r="C43" s="16">
        <v>24465</v>
      </c>
      <c r="D43" s="16">
        <v>23611.52</v>
      </c>
    </row>
    <row r="44" spans="1:4" x14ac:dyDescent="0.35">
      <c r="A44" t="s">
        <v>51</v>
      </c>
      <c r="B44" t="s">
        <v>86</v>
      </c>
      <c r="C44" s="16">
        <v>37644</v>
      </c>
      <c r="D44" s="16">
        <v>37561</v>
      </c>
    </row>
    <row r="45" spans="1:4" x14ac:dyDescent="0.35">
      <c r="A45" t="s">
        <v>48</v>
      </c>
      <c r="B45" t="s">
        <v>86</v>
      </c>
      <c r="C45" s="16">
        <v>25199</v>
      </c>
      <c r="D45" s="16">
        <v>23942.78</v>
      </c>
    </row>
    <row r="46" spans="1:4" x14ac:dyDescent="0.35">
      <c r="A46" t="s">
        <v>47</v>
      </c>
      <c r="B46" t="s">
        <v>86</v>
      </c>
      <c r="C46" s="16">
        <v>19173</v>
      </c>
      <c r="D46" s="16">
        <v>19109</v>
      </c>
    </row>
    <row r="47" spans="1:4" x14ac:dyDescent="0.35">
      <c r="A47" t="s">
        <v>45</v>
      </c>
      <c r="B47" t="s">
        <v>86</v>
      </c>
      <c r="C47" s="16">
        <v>262678</v>
      </c>
      <c r="D47" s="16">
        <v>257287</v>
      </c>
    </row>
    <row r="48" spans="1:4" x14ac:dyDescent="0.35">
      <c r="A48" t="s">
        <v>54</v>
      </c>
      <c r="B48" t="s">
        <v>87</v>
      </c>
      <c r="C48" s="16">
        <v>12463</v>
      </c>
      <c r="D48" s="16">
        <v>2754</v>
      </c>
    </row>
    <row r="49" spans="1:4" x14ac:dyDescent="0.35">
      <c r="A49" t="s">
        <v>53</v>
      </c>
      <c r="B49" t="s">
        <v>87</v>
      </c>
      <c r="C49" s="16">
        <v>10901</v>
      </c>
      <c r="D49" s="16">
        <v>2263</v>
      </c>
    </row>
    <row r="50" spans="1:4" x14ac:dyDescent="0.35">
      <c r="A50" t="s">
        <v>49</v>
      </c>
      <c r="B50" t="s">
        <v>87</v>
      </c>
      <c r="C50" s="16">
        <v>16370</v>
      </c>
      <c r="D50" s="16">
        <v>2997</v>
      </c>
    </row>
    <row r="51" spans="1:4" x14ac:dyDescent="0.35">
      <c r="A51" t="s">
        <v>50</v>
      </c>
      <c r="B51" t="s">
        <v>87</v>
      </c>
      <c r="C51" s="16">
        <v>15451</v>
      </c>
      <c r="D51" s="16">
        <v>3085</v>
      </c>
    </row>
    <row r="52" spans="1:4" x14ac:dyDescent="0.35">
      <c r="A52" t="s">
        <v>55</v>
      </c>
      <c r="B52" t="s">
        <v>87</v>
      </c>
      <c r="C52" s="16">
        <v>2054</v>
      </c>
      <c r="D52">
        <v>544</v>
      </c>
    </row>
    <row r="53" spans="1:4" x14ac:dyDescent="0.35">
      <c r="A53" t="s">
        <v>52</v>
      </c>
      <c r="B53" t="s">
        <v>87</v>
      </c>
      <c r="C53" s="16">
        <v>8869</v>
      </c>
      <c r="D53" s="16">
        <v>1872</v>
      </c>
    </row>
    <row r="54" spans="1:4" x14ac:dyDescent="0.35">
      <c r="A54" t="s">
        <v>51</v>
      </c>
      <c r="B54" t="s">
        <v>87</v>
      </c>
      <c r="C54" s="16">
        <v>13629</v>
      </c>
      <c r="D54" s="16">
        <v>2763</v>
      </c>
    </row>
    <row r="55" spans="1:4" x14ac:dyDescent="0.35">
      <c r="A55" t="s">
        <v>48</v>
      </c>
      <c r="B55" t="s">
        <v>87</v>
      </c>
      <c r="C55" s="16">
        <v>9361</v>
      </c>
      <c r="D55" s="16">
        <v>2443</v>
      </c>
    </row>
    <row r="56" spans="1:4" x14ac:dyDescent="0.35">
      <c r="A56" t="s">
        <v>47</v>
      </c>
      <c r="B56" t="s">
        <v>87</v>
      </c>
      <c r="C56" s="16">
        <v>12186</v>
      </c>
      <c r="D56" s="16">
        <v>1909</v>
      </c>
    </row>
    <row r="57" spans="1:4" x14ac:dyDescent="0.35">
      <c r="A57" t="s">
        <v>45</v>
      </c>
      <c r="B57" t="s">
        <v>87</v>
      </c>
      <c r="C57" s="16">
        <v>101284</v>
      </c>
      <c r="D57" s="16">
        <v>20630</v>
      </c>
    </row>
    <row r="58" spans="1:4" x14ac:dyDescent="0.35">
      <c r="C58" s="14"/>
      <c r="D58" s="14"/>
    </row>
    <row r="60" spans="1:4" x14ac:dyDescent="0.35">
      <c r="A60" t="s">
        <v>88</v>
      </c>
    </row>
    <row r="61" spans="1:4" x14ac:dyDescent="0.35">
      <c r="A61" t="s">
        <v>41</v>
      </c>
    </row>
    <row r="62" spans="1:4" x14ac:dyDescent="0.35">
      <c r="A62" t="s">
        <v>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68"/>
  <sheetViews>
    <sheetView workbookViewId="0">
      <selection activeCell="A12" sqref="A12"/>
    </sheetView>
  </sheetViews>
  <sheetFormatPr defaultColWidth="9.1796875" defaultRowHeight="14.5" x14ac:dyDescent="0.35"/>
  <cols>
    <col min="1" max="1" width="32.90625" customWidth="1"/>
    <col min="2" max="2" width="12.81640625" customWidth="1"/>
    <col min="3" max="3" width="15.1796875" style="10" bestFit="1" customWidth="1"/>
    <col min="4" max="4" width="15.26953125" bestFit="1" customWidth="1"/>
  </cols>
  <sheetData>
    <row r="1" spans="1:4" x14ac:dyDescent="0.35">
      <c r="A1" s="1" t="s">
        <v>57</v>
      </c>
    </row>
    <row r="3" spans="1:4" x14ac:dyDescent="0.35">
      <c r="A3" t="s">
        <v>15</v>
      </c>
    </row>
    <row r="4" spans="1:4" x14ac:dyDescent="0.35">
      <c r="A4" s="29" t="s">
        <v>58</v>
      </c>
      <c r="B4" s="1"/>
      <c r="C4" s="25"/>
    </row>
    <row r="5" spans="1:4" x14ac:dyDescent="0.35">
      <c r="B5" s="14"/>
    </row>
    <row r="6" spans="1:4" x14ac:dyDescent="0.35">
      <c r="B6" s="14"/>
    </row>
    <row r="7" spans="1:4" x14ac:dyDescent="0.35">
      <c r="B7" s="14"/>
      <c r="D7" s="16"/>
    </row>
    <row r="8" spans="1:4" x14ac:dyDescent="0.35">
      <c r="B8" s="14"/>
      <c r="D8" s="16"/>
    </row>
    <row r="9" spans="1:4" x14ac:dyDescent="0.35">
      <c r="B9" s="14"/>
      <c r="D9" s="16"/>
    </row>
    <row r="10" spans="1:4" x14ac:dyDescent="0.35">
      <c r="B10" s="14"/>
    </row>
    <row r="11" spans="1:4" x14ac:dyDescent="0.35">
      <c r="B11" s="14"/>
    </row>
    <row r="12" spans="1:4" x14ac:dyDescent="0.35">
      <c r="B12" s="14"/>
      <c r="D12" s="16"/>
    </row>
    <row r="13" spans="1:4" x14ac:dyDescent="0.35">
      <c r="B13" s="14"/>
      <c r="D13" s="16"/>
    </row>
    <row r="14" spans="1:4" x14ac:dyDescent="0.35">
      <c r="B14" s="14"/>
      <c r="D14" s="16"/>
    </row>
    <row r="15" spans="1:4" x14ac:dyDescent="0.35">
      <c r="B15" s="14"/>
    </row>
    <row r="16" spans="1:4" x14ac:dyDescent="0.35">
      <c r="B16" s="14"/>
    </row>
    <row r="17" spans="2:4" x14ac:dyDescent="0.35">
      <c r="B17" s="14"/>
      <c r="D17" s="16"/>
    </row>
    <row r="18" spans="2:4" x14ac:dyDescent="0.35">
      <c r="B18" s="14"/>
      <c r="D18" s="16"/>
    </row>
    <row r="19" spans="2:4" x14ac:dyDescent="0.35">
      <c r="B19" s="14"/>
      <c r="D19" s="16"/>
    </row>
    <row r="22" spans="2:4" x14ac:dyDescent="0.35">
      <c r="D22" s="16"/>
    </row>
    <row r="23" spans="2:4" x14ac:dyDescent="0.35">
      <c r="D23" s="16"/>
    </row>
    <row r="24" spans="2:4" x14ac:dyDescent="0.35">
      <c r="D24" s="16"/>
    </row>
    <row r="27" spans="2:4" x14ac:dyDescent="0.35">
      <c r="D27" s="16"/>
    </row>
    <row r="28" spans="2:4" x14ac:dyDescent="0.35">
      <c r="D28" s="16"/>
    </row>
    <row r="29" spans="2:4" x14ac:dyDescent="0.35">
      <c r="D29" s="16"/>
    </row>
    <row r="32" spans="2:4" x14ac:dyDescent="0.35">
      <c r="D32" s="16"/>
    </row>
    <row r="33" spans="4:4" x14ac:dyDescent="0.35">
      <c r="D33" s="16"/>
    </row>
    <row r="34" spans="4:4" x14ac:dyDescent="0.35">
      <c r="D34" s="16"/>
    </row>
    <row r="37" spans="4:4" x14ac:dyDescent="0.35">
      <c r="D37" s="16"/>
    </row>
    <row r="38" spans="4:4" x14ac:dyDescent="0.35">
      <c r="D38" s="16"/>
    </row>
    <row r="39" spans="4:4" x14ac:dyDescent="0.35">
      <c r="D39" s="16"/>
    </row>
    <row r="42" spans="4:4" x14ac:dyDescent="0.35">
      <c r="D42" s="16"/>
    </row>
    <row r="43" spans="4:4" x14ac:dyDescent="0.35">
      <c r="D43" s="16"/>
    </row>
    <row r="44" spans="4:4" x14ac:dyDescent="0.35">
      <c r="D44" s="16"/>
    </row>
    <row r="47" spans="4:4" x14ac:dyDescent="0.35">
      <c r="D47" s="16"/>
    </row>
    <row r="48" spans="4:4" x14ac:dyDescent="0.35">
      <c r="D48" s="16"/>
    </row>
    <row r="49" spans="4:4" x14ac:dyDescent="0.35">
      <c r="D49" s="16"/>
    </row>
    <row r="52" spans="4:4" x14ac:dyDescent="0.35">
      <c r="D52" s="16"/>
    </row>
    <row r="53" spans="4:4" x14ac:dyDescent="0.35">
      <c r="D53" s="16"/>
    </row>
    <row r="54" spans="4:4" x14ac:dyDescent="0.35">
      <c r="D54" s="16"/>
    </row>
    <row r="57" spans="4:4" x14ac:dyDescent="0.35">
      <c r="D57" s="16"/>
    </row>
    <row r="58" spans="4:4" x14ac:dyDescent="0.35">
      <c r="D58" s="16"/>
    </row>
    <row r="59" spans="4:4" x14ac:dyDescent="0.35">
      <c r="D59" s="16"/>
    </row>
    <row r="61" spans="4:4" x14ac:dyDescent="0.35">
      <c r="D61" s="16"/>
    </row>
    <row r="62" spans="4:4" x14ac:dyDescent="0.35">
      <c r="D62" s="16"/>
    </row>
    <row r="66" spans="4:4" x14ac:dyDescent="0.35">
      <c r="D66" s="16"/>
    </row>
    <row r="67" spans="4:4" x14ac:dyDescent="0.35">
      <c r="D67" s="16"/>
    </row>
    <row r="68" spans="4:4" x14ac:dyDescent="0.35">
      <c r="D68" s="16"/>
    </row>
  </sheetData>
  <hyperlinks>
    <hyperlink ref="A4" r:id="rId1" location="Academicprogressandskills" xr:uid="{356AA412-AF2F-4618-A64E-C611F023347A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workbookViewId="0">
      <selection sqref="A1:G1"/>
    </sheetView>
  </sheetViews>
  <sheetFormatPr defaultColWidth="9.1796875" defaultRowHeight="14.5" x14ac:dyDescent="0.35"/>
  <cols>
    <col min="1" max="1" width="20.54296875" customWidth="1"/>
    <col min="2" max="3" width="22.1796875" customWidth="1"/>
    <col min="4" max="14" width="10" customWidth="1"/>
  </cols>
  <sheetData>
    <row r="1" spans="1:7" x14ac:dyDescent="0.35">
      <c r="A1" s="41" t="s">
        <v>89</v>
      </c>
      <c r="B1" s="41"/>
      <c r="C1" s="41"/>
      <c r="D1" s="41"/>
      <c r="E1" s="41"/>
      <c r="F1" s="41"/>
      <c r="G1" s="41"/>
    </row>
    <row r="2" spans="1:7" x14ac:dyDescent="0.35">
      <c r="A2" s="37"/>
      <c r="B2" s="37"/>
      <c r="C2" s="37"/>
      <c r="D2" s="37"/>
      <c r="E2" s="37"/>
      <c r="F2" s="37"/>
      <c r="G2" s="37"/>
    </row>
    <row r="3" spans="1:7" x14ac:dyDescent="0.35">
      <c r="A3" s="36" t="s">
        <v>59</v>
      </c>
      <c r="B3" s="37"/>
      <c r="C3" s="37"/>
      <c r="D3" s="37"/>
      <c r="E3" s="37"/>
      <c r="F3" s="37"/>
      <c r="G3" s="37"/>
    </row>
    <row r="4" spans="1:7" x14ac:dyDescent="0.35">
      <c r="A4" s="32" t="s">
        <v>60</v>
      </c>
      <c r="B4" s="37"/>
      <c r="C4" s="37"/>
      <c r="D4" s="37"/>
      <c r="E4" s="37"/>
      <c r="F4" s="37"/>
      <c r="G4" s="37"/>
    </row>
    <row r="5" spans="1:7" s="13" customFormat="1" x14ac:dyDescent="0.35">
      <c r="A5" s="17"/>
      <c r="B5" s="17"/>
      <c r="C5" s="17"/>
      <c r="D5" s="11"/>
      <c r="E5" s="11"/>
      <c r="F5" s="11"/>
      <c r="G5" s="11"/>
    </row>
    <row r="6" spans="1:7" x14ac:dyDescent="0.35">
      <c r="A6" s="17"/>
      <c r="D6" s="37"/>
      <c r="E6" s="37"/>
      <c r="F6" s="37"/>
      <c r="G6" s="37"/>
    </row>
    <row r="7" spans="1:7" x14ac:dyDescent="0.35">
      <c r="A7" s="17"/>
      <c r="D7" s="37"/>
      <c r="E7" s="37"/>
      <c r="F7" s="37"/>
      <c r="G7" s="37"/>
    </row>
    <row r="8" spans="1:7" x14ac:dyDescent="0.35">
      <c r="A8" s="17"/>
      <c r="D8" s="37"/>
      <c r="E8" s="37"/>
      <c r="F8" s="37"/>
      <c r="G8" s="37"/>
    </row>
    <row r="9" spans="1:7" x14ac:dyDescent="0.35">
      <c r="A9" s="17"/>
      <c r="D9" s="37"/>
      <c r="E9" s="37"/>
      <c r="F9" s="37"/>
      <c r="G9" s="37"/>
    </row>
    <row r="10" spans="1:7" x14ac:dyDescent="0.35">
      <c r="A10" s="17"/>
      <c r="D10" s="37"/>
      <c r="E10" s="37"/>
      <c r="F10" s="37"/>
      <c r="G10" s="37"/>
    </row>
    <row r="11" spans="1:7" x14ac:dyDescent="0.35">
      <c r="A11" s="17"/>
      <c r="D11" s="37"/>
      <c r="E11" s="37"/>
      <c r="F11" s="37"/>
      <c r="G11" s="37"/>
    </row>
    <row r="12" spans="1:7" x14ac:dyDescent="0.35">
      <c r="A12" s="17"/>
      <c r="D12" s="37"/>
      <c r="E12" s="37"/>
      <c r="F12" s="37"/>
      <c r="G12" s="37"/>
    </row>
    <row r="13" spans="1:7" x14ac:dyDescent="0.35">
      <c r="A13" s="17"/>
      <c r="D13" s="37"/>
      <c r="E13" s="37"/>
      <c r="F13" s="37"/>
      <c r="G13" s="37"/>
    </row>
    <row r="14" spans="1:7" x14ac:dyDescent="0.35">
      <c r="A14" s="17"/>
      <c r="D14" s="37"/>
      <c r="E14" s="37"/>
      <c r="F14" s="37"/>
      <c r="G14" s="37"/>
    </row>
    <row r="15" spans="1:7" x14ac:dyDescent="0.35">
      <c r="A15" s="17"/>
      <c r="D15" s="37"/>
      <c r="E15" s="37"/>
      <c r="F15" s="37"/>
      <c r="G15" s="37"/>
    </row>
    <row r="16" spans="1:7" x14ac:dyDescent="0.35">
      <c r="A16" s="17"/>
      <c r="D16" s="37"/>
      <c r="E16" s="37"/>
      <c r="F16" s="37"/>
      <c r="G16" s="37"/>
    </row>
    <row r="17" spans="1:7" x14ac:dyDescent="0.35">
      <c r="A17" s="17"/>
      <c r="D17" s="37"/>
      <c r="E17" s="37"/>
      <c r="F17" s="37"/>
      <c r="G17" s="37"/>
    </row>
    <row r="18" spans="1:7" x14ac:dyDescent="0.35">
      <c r="A18" s="17"/>
      <c r="D18" s="37"/>
      <c r="E18" s="37"/>
      <c r="F18" s="37"/>
      <c r="G18" s="37"/>
    </row>
    <row r="19" spans="1:7" x14ac:dyDescent="0.35">
      <c r="A19" s="17"/>
      <c r="D19" s="37"/>
      <c r="E19" s="37"/>
      <c r="F19" s="37"/>
      <c r="G19" s="37"/>
    </row>
    <row r="20" spans="1:7" x14ac:dyDescent="0.35">
      <c r="A20" s="17"/>
    </row>
    <row r="21" spans="1:7" x14ac:dyDescent="0.35">
      <c r="A21" s="17"/>
    </row>
    <row r="22" spans="1:7" x14ac:dyDescent="0.35">
      <c r="A22" s="23"/>
    </row>
    <row r="23" spans="1:7" x14ac:dyDescent="0.35">
      <c r="A23" s="23"/>
    </row>
    <row r="24" spans="1:7" x14ac:dyDescent="0.35">
      <c r="A24" s="12"/>
      <c r="B24" s="12"/>
      <c r="C24" s="12"/>
      <c r="D24" s="12"/>
      <c r="E24" s="12"/>
      <c r="F24" s="12"/>
      <c r="G24" s="12"/>
    </row>
    <row r="25" spans="1:7" x14ac:dyDescent="0.35">
      <c r="A25" s="12"/>
      <c r="B25" s="12"/>
      <c r="C25" s="12"/>
      <c r="D25" s="12"/>
      <c r="E25" s="12"/>
      <c r="F25" s="12"/>
      <c r="G25" s="12"/>
    </row>
  </sheetData>
  <mergeCells count="1">
    <mergeCell ref="A1:G1"/>
  </mergeCells>
  <hyperlinks>
    <hyperlink ref="A4" r:id="rId1" location="Studentfacultyratio/798ee6ed-0fc1-4e12-aade-8ba3fb80c1e4/acct24-8-3-1" xr:uid="{A37CD134-B6A4-4CC8-9E9C-3EB88E36510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5ADA440CE26048ABFA504BA03FF782" ma:contentTypeVersion="1" ma:contentTypeDescription="Create a new document." ma:contentTypeScope="" ma:versionID="6084be40c908193e1f417cd3d1284003">
  <xsd:schema xmlns:xsd="http://www.w3.org/2001/XMLSchema" xmlns:xs="http://www.w3.org/2001/XMLSchema" xmlns:p="http://schemas.microsoft.com/office/2006/metadata/properties" xmlns:ns2="5a1200b5-de31-418c-b403-7ef745bebbdd" targetNamespace="http://schemas.microsoft.com/office/2006/metadata/properties" ma:root="true" ma:fieldsID="95b3f658c536c584ef430feb3509be8f" ns2:_="">
    <xsd:import namespace="5a1200b5-de31-418c-b403-7ef745bebbd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200b5-de31-418c-b403-7ef745bebb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6B47E8-E75D-4EA1-8A52-A5D43697C65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1CA245A-9775-4F66-916B-736F6D9132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1200b5-de31-418c-b403-7ef745bebb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CB0555-0A83-4820-8324-7297854ED7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Chapter 8</vt:lpstr>
      <vt:lpstr>8.1.1</vt:lpstr>
      <vt:lpstr>8.1.2</vt:lpstr>
      <vt:lpstr>8.1.3</vt:lpstr>
      <vt:lpstr>8.1.4</vt:lpstr>
      <vt:lpstr>8.1.5</vt:lpstr>
      <vt:lpstr>8.1.6</vt:lpstr>
      <vt:lpstr>8.2.1</vt:lpstr>
      <vt:lpstr>8.3.1</vt:lpstr>
      <vt:lpstr>8.3.2</vt:lpstr>
      <vt:lpstr>8.3.3</vt:lpstr>
    </vt:vector>
  </TitlesOfParts>
  <Manager/>
  <Company>University of California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Susannah</dc:creator>
  <cp:keywords/>
  <dc:description/>
  <cp:lastModifiedBy>Courtney Wilson</cp:lastModifiedBy>
  <cp:revision/>
  <dcterms:created xsi:type="dcterms:W3CDTF">2015-07-08T21:46:32Z</dcterms:created>
  <dcterms:modified xsi:type="dcterms:W3CDTF">2025-06-13T17:32:36Z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0x010100BE5ADA440CE26048ABFA504BA03FF782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